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65" windowWidth="15570" windowHeight="8790" activeTab="0"/>
  </bookViews>
  <sheets>
    <sheet name="Таблица 1" sheetId="1" r:id="rId1"/>
    <sheet name="Таблица 2" sheetId="2" r:id="rId2"/>
    <sheet name="Лист1" sheetId="3" r:id="rId3"/>
  </sheets>
  <definedNames>
    <definedName name="_xlnm.Print_Titles" localSheetId="0">'Таблица 1'!$3:$6</definedName>
    <definedName name="_xlnm.Print_Titles" localSheetId="1">'Таблица 2'!$3:$6</definedName>
    <definedName name="_xlnm.Print_Area" localSheetId="0">'Таблица 1'!$A$1:$O$315</definedName>
    <definedName name="_xlnm.Print_Area" localSheetId="1">'Таблица 2'!$A$1:$U$102</definedName>
  </definedNames>
  <calcPr fullCalcOnLoad="1"/>
</workbook>
</file>

<file path=xl/sharedStrings.xml><?xml version="1.0" encoding="utf-8"?>
<sst xmlns="http://schemas.openxmlformats.org/spreadsheetml/2006/main" count="1267" uniqueCount="547">
  <si>
    <t>№</t>
  </si>
  <si>
    <t>Дата вступления в силу нормативного правового акта, договора, соглашения</t>
  </si>
  <si>
    <t>Объем средств на исполнение расходного обязательства 
(тыс. рублей)</t>
  </si>
  <si>
    <t>РЗ</t>
  </si>
  <si>
    <t>ПР</t>
  </si>
  <si>
    <t>ЦС</t>
  </si>
  <si>
    <t>ВР</t>
  </si>
  <si>
    <t>БДО</t>
  </si>
  <si>
    <t>БПО</t>
  </si>
  <si>
    <t>А</t>
  </si>
  <si>
    <t>1.1.</t>
  </si>
  <si>
    <t>1.2.</t>
  </si>
  <si>
    <t>2.1.</t>
  </si>
  <si>
    <t>2.2.</t>
  </si>
  <si>
    <t>3.2.</t>
  </si>
  <si>
    <t>4.1.</t>
  </si>
  <si>
    <t>4.2.</t>
  </si>
  <si>
    <t>5.1.</t>
  </si>
  <si>
    <t>5.2.</t>
  </si>
  <si>
    <t>6.1.</t>
  </si>
  <si>
    <t>Б</t>
  </si>
  <si>
    <t>Расходные обязательства по социальному обеспечению населения</t>
  </si>
  <si>
    <t>1.</t>
  </si>
  <si>
    <t>2.</t>
  </si>
  <si>
    <t>В</t>
  </si>
  <si>
    <t>Г</t>
  </si>
  <si>
    <t>Д</t>
  </si>
  <si>
    <t>Расходные обязательства по предоставлению межбюджетных трансфертов</t>
  </si>
  <si>
    <t>Дотации</t>
  </si>
  <si>
    <t>Дотации на выравнивание бюджетной обеспеченности муниципальных районов и городских округов</t>
  </si>
  <si>
    <t>1.3.</t>
  </si>
  <si>
    <t xml:space="preserve">Субсидии </t>
  </si>
  <si>
    <t>3.</t>
  </si>
  <si>
    <t>Субвенции</t>
  </si>
  <si>
    <t>3.1.</t>
  </si>
  <si>
    <t>4.</t>
  </si>
  <si>
    <t>Иные межбюджетные трансферты</t>
  </si>
  <si>
    <t>Е</t>
  </si>
  <si>
    <t>Расходные обязательства по обслуживанию государственного долга Нижегородской области</t>
  </si>
  <si>
    <t>Ж</t>
  </si>
  <si>
    <t>Коды классификации 
расходов бюджетов</t>
  </si>
  <si>
    <t>1</t>
  </si>
  <si>
    <t>8</t>
  </si>
  <si>
    <t>Содержание расходного обязательства</t>
  </si>
  <si>
    <t>Дата окончания действия нормативного правового акта, договора, соглашения</t>
  </si>
  <si>
    <t>6.2.</t>
  </si>
  <si>
    <t>Расходные обязательства по исполнению судебных актов по искам к Нижегородской области о возмещении вреда, причиненного гражданину или юридическому лицу в результате незаконных действий (бездействия) органов государственной власти (государственных органов) либо должностных лиц этих органов</t>
  </si>
  <si>
    <t>Всего</t>
  </si>
  <si>
    <t>отчетный финансовый год</t>
  </si>
  <si>
    <t>текущий финансовый год
 (план)</t>
  </si>
  <si>
    <t>текущий финансовый год
(факт)</t>
  </si>
  <si>
    <t>очередной финансовый год</t>
  </si>
  <si>
    <t>1-ый год планового периода</t>
  </si>
  <si>
    <t>2-ой год планового периода</t>
  </si>
  <si>
    <t>Реквизиты нормативного правового акта, договора, соглашения (тип, дата, номер, наименование), номер статьи, части, пункта, подпункта, абзаца</t>
  </si>
  <si>
    <t>Иные расходы</t>
  </si>
  <si>
    <t>Закупка товаров, работ, услуг в целях содержания казенных учреждений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</si>
  <si>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</si>
  <si>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</si>
  <si>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4.1.1.</t>
  </si>
  <si>
    <t xml:space="preserve">Субсидии бюджетным учреждениям на финансовое обеспечение государственного задания на оказание государственных услуг (выполнение
работ)
</t>
  </si>
  <si>
    <t>4.1.2.</t>
  </si>
  <si>
    <t>4.1.3.</t>
  </si>
  <si>
    <t>Субсидии бюджетным учреждениям на иные цели</t>
  </si>
  <si>
    <t>4.1. Предоставление субсидий бюджетным учреждениям</t>
  </si>
  <si>
    <t>4.2. Предоставление субсидий автономным учреждениям</t>
  </si>
  <si>
    <t>4.2.1.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</si>
  <si>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
</t>
  </si>
  <si>
    <t>Субсидии автономным учреждениям на иные цели</t>
  </si>
  <si>
    <t>4.2.3.</t>
  </si>
  <si>
    <t>4.2.2.</t>
  </si>
  <si>
    <t>Публичные нормативные социальные выплаты гражданам</t>
  </si>
  <si>
    <t>Премии и гранты</t>
  </si>
  <si>
    <t>Иные выплаты населению</t>
  </si>
  <si>
    <t>Стипендии</t>
  </si>
  <si>
    <t>Публичные нормативные выплаты гражданам несоциального характера</t>
  </si>
  <si>
    <t xml:space="preserve">Дотации на поддержку мер по обеспечениию сбалансированности бюджетов </t>
  </si>
  <si>
    <t>Дотации бюджетам закрытых административно-территориальных образований, связанных со статусом закрытых административно- территориальных образований</t>
  </si>
  <si>
    <t>5.</t>
  </si>
  <si>
    <t>6.</t>
  </si>
  <si>
    <t>3.1.1.</t>
  </si>
  <si>
    <t>3.2.1.</t>
  </si>
  <si>
    <t>4.1.1.1.</t>
  </si>
  <si>
    <t>4.1.2.1.</t>
  </si>
  <si>
    <t>4.1.3.1.</t>
  </si>
  <si>
    <t>4.2.1.1.</t>
  </si>
  <si>
    <t>4.2.2.1.</t>
  </si>
  <si>
    <t>4.2.3.1.</t>
  </si>
  <si>
    <t>Социальные выплаты гражданам, кроме публичных нормативных социальных выплат</t>
  </si>
  <si>
    <t>2.1.1.</t>
  </si>
  <si>
    <t>2.2.1.</t>
  </si>
  <si>
    <t xml:space="preserve">Закупка товаров, работ, услуг в целях содержания органа государственной власти </t>
  </si>
  <si>
    <t>2..3.</t>
  </si>
  <si>
    <t>2.3.1.</t>
  </si>
  <si>
    <t>5</t>
  </si>
  <si>
    <t>6</t>
  </si>
  <si>
    <t>7</t>
  </si>
  <si>
    <t>9</t>
  </si>
  <si>
    <t>Таблица 2. РЕЕСТР РАСХОДНЫХ ОБЯЗАТЕЛЬСТВ  НИЖЕГОРОДСКОЙ ОБЛАСТИ (РЕЕСТР РАСХОДНЫХ ОБЯЗАТЕЛЬСТВ СУБЪЕКТОВ БЮДЖЕТНОГО ПЛАНИРОВАНИЯ  ОБЛАСТНОГО БЮДЖЕТА) ПО РАСХОДНЫМ ОБЯЗАТЕЛЬСТВАМ, ИСПОЛНЯЕМЫМ ЗА СЧЕТ СУБВЕНЦИЙ ИЗ ФЕДЕРАЛЬНОГО БЮДЖЕТА И ИСТОЧНИКОВ ФИНАНСИРОВАНИЯ ДЕФИЦИТА БЮДЖЕТА В ЧАСТИ ОСТАТКОВ СУБВЕНЦИЙ ПРОШЛЫХ ЛЕТ</t>
  </si>
  <si>
    <t>З</t>
  </si>
  <si>
    <t>Расходные обязательства по предоставлению бюджетных инвестиций юридическим лицам, не являющимся государственными учреждениями и государственными унитарными предприятиями</t>
  </si>
  <si>
    <t>Гранты в форме субсидий бюджетным учреждениям</t>
  </si>
  <si>
    <t>Гранты в форме субсидий автономным учреждениям</t>
  </si>
  <si>
    <t xml:space="preserve">5. Предоставление субсидий некоммерческим организациям, не являющимся государственными учреждениями, в том числе в соответствии с договорами (соглашениями) на оказание указанными организациями государственных услуг (выполнение работ) физическим и (или) юридическим лицам
</t>
  </si>
  <si>
    <t xml:space="preserve">Субсидии, за исключением субсидий на софинансирование объектов капитального строительства муниципальной собственности
</t>
  </si>
  <si>
    <t>Субсидии на софинансирование объектов капитального строительства муниципальной собственности</t>
  </si>
  <si>
    <t>2. Обеспечение выполнения функций казенных учреждений, в том числе по оказанию государственных услуг (выполнению работ) физическим и (или) юридическим лицам</t>
  </si>
  <si>
    <t xml:space="preserve">1. Содержание органа государственной власти </t>
  </si>
  <si>
    <t>Выплаты персоналу казенных учреждений</t>
  </si>
  <si>
    <t xml:space="preserve">3. Закупка товаров, работ, услуг для государственных нужд (за исключением обеспечения выполнения функций казенного учреждения и бюджетных инвестиций в объекты государственной собственности казенных учреждений) </t>
  </si>
  <si>
    <t xml:space="preserve">6. Осуществление (предоставление) бюджетных инвестиций в государственную собственность (за исключением предоставления бюджетных инвестиций юридическим лицам, не являющимся государственными учреждениями и государственными унитарными предприятиями)
</t>
  </si>
  <si>
    <t>6.1.1.</t>
  </si>
  <si>
    <t>6.1.2.</t>
  </si>
  <si>
    <t>Осуществление бюджетных инвестиций</t>
  </si>
  <si>
    <t>6.2.1.</t>
  </si>
  <si>
    <t>6.2.2.</t>
  </si>
  <si>
    <t>Предоставление субсидий бюджетным учреждениям, автономным учреждениям, государственным унитарным предприятиям</t>
  </si>
  <si>
    <t xml:space="preserve">Расходы по предоставлению межбюджетных трансфертов бюджету Пенсионного фонда  Российской Федерации
</t>
  </si>
  <si>
    <t>Расходы по предоставлению межбюджетных трансфертов бюджетам территориальных фондов обязательного медицинского страхования</t>
  </si>
  <si>
    <t>Расходные обязательства по оказанию государственных услуг (выполнению работ), включая ассигнования на закупки товаров, работ, услуг для обеспечения государственных нужд</t>
  </si>
  <si>
    <t>Выплаты персоналу органа государственной власти</t>
  </si>
  <si>
    <t>3</t>
  </si>
  <si>
    <t>4</t>
  </si>
  <si>
    <t>4. Предоставление субсидий бюджетным и автономным учреждениям, включая субсидии на финансовое обеспечение выполнения ими государственного задания (за исключением субсидий на осуществление капитальных вложений в объекты капитального строительства государственной собственности или приобретение объектов недвижимого имущества в государственную собственность)</t>
  </si>
  <si>
    <t>Расходные обязательства по предоставлению субсидий юридическим лицам (за исключением субсидий государственным учреждениям), индивидульным предпринимателям, физическим лицам</t>
  </si>
  <si>
    <t>Расходные обязательства по оказанию муниципальных услуг (выполнению работ), включая ассигнования на закупки товаров, работ, услуг для обеспечения муниципальных нужд</t>
  </si>
  <si>
    <t>Выплаты персоналу органа местного самоуправления</t>
  </si>
  <si>
    <t>Закупка товаров, работ, услуг в целях содержания органа местного самоуправления</t>
  </si>
  <si>
    <t>2. Обеспечение выполнения функций казенных учреждений, в том числе по оказанию муниципальных услуг (выполнению работ) физическим и (или) юридическим лицам</t>
  </si>
  <si>
    <t xml:space="preserve">3. Закупка товаров, работ, услуг для муниципальных нужд (за исключением обеспечения выполнения функций казенного учреждения и бюджетных инвестиций в объекты муниципальной собственности казенных учреждений) </t>
  </si>
  <si>
    <t>Иные закупки товаров, работ и услуг для муниципальных нужд</t>
  </si>
  <si>
    <t>4. Предоставление субсидий бюджетным и автономным учреждениям, включая субсидии на финансовое обеспечение выполнения ими муниципального задания (за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собственность)</t>
  </si>
  <si>
    <t xml:space="preserve">5. Предоставление субсидий некоммерческим организациям, не являющимся муниципальными учреждениями, в том числе в соответствии с договорами (соглашениями) на оказание указанными организациями муниципальных услуг (выполнение работ) физическим и (или) юридическим лицам
</t>
  </si>
  <si>
    <t xml:space="preserve">6. Осуществление (предоставление) бюджетных инвестиций в муниципальную собственность (за исключением предоставления бюджетных инвестиций юридическим лицам, не являющимся муниципальными учреждениями и муниципальными унитарными предприятиями)
</t>
  </si>
  <si>
    <t>Расходные обязательства по предоставлению субсидий юридическим лицам (за исключением субсидий муиципальным учреждениям), индивидульным предпринимателям, физическим лицам</t>
  </si>
  <si>
    <t>Расходные обязательства по обслуживанию муниципального долга Нижегородской области</t>
  </si>
  <si>
    <t>Расходные обязательства по исполнению судебных актов по искам к Нижегородской области о возмещении вреда, причиненного гражданину или юридическому лицу в результате незаконных действий (бездействия) органа местного самоуправления либо должностных лиц этого органа</t>
  </si>
  <si>
    <t xml:space="preserve">1. Содержание органа местного самоуправления </t>
  </si>
  <si>
    <t>2.1.2</t>
  </si>
  <si>
    <t>2.1.3</t>
  </si>
  <si>
    <t>2.1.4</t>
  </si>
  <si>
    <t>2.1.5</t>
  </si>
  <si>
    <t>2.1.1</t>
  </si>
  <si>
    <t>2.1.6</t>
  </si>
  <si>
    <t>Выплаты персоналу МКУ "МФЦ городского округа Семеновский"</t>
  </si>
  <si>
    <t>Выплаты персоналу МКУ "Семеновское охотничье-рыболовное хозяйство"</t>
  </si>
  <si>
    <t>Выплаты персоналу МКОУ "Семеновская школа-интернат"</t>
  </si>
  <si>
    <t>Выплаты персоналу МКУ "Семеновстройсервис"</t>
  </si>
  <si>
    <t>2.2.1</t>
  </si>
  <si>
    <t>2.2.2</t>
  </si>
  <si>
    <t>2.2.3</t>
  </si>
  <si>
    <t>2.2.4</t>
  </si>
  <si>
    <t>2.2.5</t>
  </si>
  <si>
    <t>2.2.6</t>
  </si>
  <si>
    <t>2.3.</t>
  </si>
  <si>
    <t>2.3.1</t>
  </si>
  <si>
    <t>2.3.2</t>
  </si>
  <si>
    <t>2.3.3</t>
  </si>
  <si>
    <t>2.3.4</t>
  </si>
  <si>
    <t>2.3.5</t>
  </si>
  <si>
    <t>5.3.</t>
  </si>
  <si>
    <t>5.4.</t>
  </si>
  <si>
    <t>5.5.</t>
  </si>
  <si>
    <t>5.6.</t>
  </si>
  <si>
    <t>6.1.3.</t>
  </si>
  <si>
    <t>6.1.4.</t>
  </si>
  <si>
    <t>6.1.5.</t>
  </si>
  <si>
    <t>6.1.6.</t>
  </si>
  <si>
    <t>6.1.7.</t>
  </si>
  <si>
    <t>Расходы на предоставление гражданам ежемесячной денежной компенсации на оплату жилого помещения и коммунальных услуг, удостоенным звания "Почетный гражданин городского округа Семеновский Нижегородской области"</t>
  </si>
  <si>
    <t>Расходы на предоставление ежегодной денежной выплаты лицам, удостоенным звания "Почетный гражданин городского округа Семеновский Нижегородской области"</t>
  </si>
  <si>
    <t>2.4.</t>
  </si>
  <si>
    <t>2.5.</t>
  </si>
  <si>
    <t>2.6.</t>
  </si>
  <si>
    <t>2.8.</t>
  </si>
  <si>
    <t>2.9.</t>
  </si>
  <si>
    <t>2.10.</t>
  </si>
  <si>
    <t>Выплаты гражданам на компенсацию части процентной ставки по кредитам, выданным до 31 декабря 2006 года на приобретение или строительство жилья</t>
  </si>
  <si>
    <t>2.11.</t>
  </si>
  <si>
    <t>2.12.</t>
  </si>
  <si>
    <t>2.13.</t>
  </si>
  <si>
    <t>Выплаты гражданам на компенсацию части процентной ставки по кредитам, выданным до 31 декабря 2006 года на приобретение или строительство жилья (молодым семьям)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</si>
  <si>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</si>
  <si>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</si>
  <si>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</si>
  <si>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</si>
  <si>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</si>
  <si>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</si>
  <si>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</si>
  <si>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</si>
  <si>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</si>
  <si>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Обслуживание муниципального долга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</si>
  <si>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</si>
  <si>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2.1.7</t>
  </si>
  <si>
    <t>2.1.8</t>
  </si>
  <si>
    <t>2.2.7</t>
  </si>
  <si>
    <t>2.2.8</t>
  </si>
  <si>
    <t>2.3.6</t>
  </si>
  <si>
    <t>2.3.7</t>
  </si>
  <si>
    <t>Итого:</t>
  </si>
  <si>
    <t>Реализация мероприятий в городском округе в рамках муниципальных программ и непрограммных расходов</t>
  </si>
  <si>
    <t>Выплаты персоналу централизованной бухгалтерии отдела культуры администрации городского округа Семеновский</t>
  </si>
  <si>
    <t>Закупка товаров, работ, услуг в целях содержания  МКУ "МФЦ городского округа Семеновский"</t>
  </si>
  <si>
    <t>Закупка товаров, работ, услуг в целях содержания  МКУ "Семеновское охотничье-рыболовное хозяйство"</t>
  </si>
  <si>
    <t>Закупка товаров, работ, услуг в целях содержания МКУ "Семеновстройсервис"</t>
  </si>
  <si>
    <t>Закупка товаров, работ, услуг в целях содержания  МКОУ "Семеновская школа-интернат"</t>
  </si>
  <si>
    <t>Закупка товаров, работ, услуг в целях содержания  Единой дежурной диспетчерской службы</t>
  </si>
  <si>
    <t>Закупка товаров, работ, услуг в целях содержания централизованной бухгалтерии отдела культуры администрации городского округа Семеновский</t>
  </si>
  <si>
    <t>Уплата обязательных платежей МКУ ""Муниципальная пожарная охрана"</t>
  </si>
  <si>
    <t>Уплата обязательных платежей МКУ "МФЦ городского округа Семеновский"</t>
  </si>
  <si>
    <t>Уплата обязательных платежей МКУ "Семеновское охотничье-рыболовное хозяйство"</t>
  </si>
  <si>
    <t>Уплата обязательных платежей МКУ "Семеновстройсервис"</t>
  </si>
  <si>
    <t>Уплата обязательных платежей МКОУ "Семеновская школа-интернат"</t>
  </si>
  <si>
    <t>Уплата обязательных платежей централизованной бухгалтерии отдела культуры администрации городского округа Семеновский</t>
  </si>
  <si>
    <t>4.1.1.2.</t>
  </si>
  <si>
    <t>4.1.1.3.</t>
  </si>
  <si>
    <t>4.1.1.4.</t>
  </si>
  <si>
    <t>4.1.1.5.</t>
  </si>
  <si>
    <t>4.1.1.6.</t>
  </si>
  <si>
    <t>4.1.1.7.</t>
  </si>
  <si>
    <t>4.1.1.8.</t>
  </si>
  <si>
    <t>4.1.1.9.</t>
  </si>
  <si>
    <t>Закупка товаров, работ, услуг в целях содержания МКУ "Муниципальная пожарная охрана"</t>
  </si>
  <si>
    <t>Выплаты персоналу МКУ "Муниципальная пожарная охрана"</t>
  </si>
  <si>
    <t>Выплаты персоналу Единой дежурной диспетчерской службы</t>
  </si>
  <si>
    <t xml:space="preserve">Субсидии бюджетным учреждениям на финансовое обеспечение муниципального задания на оказание муниципальных услуг (выполнение
работ)
</t>
  </si>
  <si>
    <t>Финансовое обеспечение муниципального задания на оказание муниципальных услуг школами начальными, неполными средними и средними</t>
  </si>
  <si>
    <t>Финансовое обеспечение муниципального задания на оказание муниципальных услуг муниципальными бюджетными образовательными учреждениями дополнительного образования детей ДЗООЦ "Колос"</t>
  </si>
  <si>
    <t>Финансовое обеспечение муниципального задания на оказание муниципальных услуг учреждениями, обеспечивающими предоставление услуг в сфере образования (МБУ "Сервисный центр")</t>
  </si>
  <si>
    <t xml:space="preserve">Финансовое обеспечение муниципального задания на оказание муниципальных услуг учреждениями  музейного типа </t>
  </si>
  <si>
    <t xml:space="preserve"> Финансовое обеспечение муниципального задания на оказание муниципальных услуг учреждениями  библиотечного типа </t>
  </si>
  <si>
    <t xml:space="preserve"> Финансовое обеспечение муниципального задания на оказание муниципальных услуг учреждениями  культурного типа </t>
  </si>
  <si>
    <t>Финансовое обеспечение муниципального задания на оказание муниципальных услуг учреждениями в области физической культуры и спорта</t>
  </si>
  <si>
    <t>4.1.1.10.</t>
  </si>
  <si>
    <t>4.1.1.11.</t>
  </si>
  <si>
    <t>4.1.1.12.</t>
  </si>
  <si>
    <t>Расходы на предоставление субсидии ввиде взноса в НКО "Фонд капитального ремонта МКД, расположенных на территории Нижегородской области", осуществляющего деятельность, направленную на обеспечение проведения капитального ремонта общего имущества в многоквартирных домах</t>
  </si>
  <si>
    <t>Субсидии на финансовое обеспечение (возмещение) затрат АНО Футбольный клуб "Семенов"</t>
  </si>
  <si>
    <t>Субсидии на финансовое обеспечение (возмещение) затрат Общество инвалидов</t>
  </si>
  <si>
    <t>Субсидии на финансовое обеспечение (возмещение) затрат ЧОУРО "Семеновская православная гимназия"</t>
  </si>
  <si>
    <t>Субсидии на финансовое обеспечение (возмещение) затрат Семеновской городской организации Нижегородского областного отделения Общероссийской общественной организации  ВООП</t>
  </si>
  <si>
    <t>Субсидии на финансовое обеспечение (возмещение) затрат Семеновской районной организации Нижегородской областной общественной организации ветеранов (пенсионеров) войны, труда Вооруженных Сил и правоохранительных органов</t>
  </si>
  <si>
    <t>Расходы в рамках муниципальной программы "Переселение граждан из аварийного жилищного фонда на территории городского округа Семеновский Нижегородской области на 2015-2017 годы"</t>
  </si>
  <si>
    <t>Расходы в области дорожного хозяйства в рамках муниципальной программы "Развитие и строительство социальной и инженерной инфраструктуры на территории городского округа Семеновский на 2015-2017 годы"</t>
  </si>
  <si>
    <t>Расходы в области коммунального хозяйства в рамках муниципальной программы "Развитие и строительство социальной и инженерной инфраструктуры на территории городского округа Семеновский на 2015-2017 годы"</t>
  </si>
  <si>
    <t>Расходы на строительство газопроводов высокого и низкого давления в рамках муниципальной программы "Развитие и строительство социальной и инженерной инфраструктуры на территории городского округа Семеновский на 2015-2017 годы"</t>
  </si>
  <si>
    <t>Расходы на строительство детского сада в рамках муниципальной программы "Развитие и строительство социальной и инженерной инфраструктуры на территории городского округа Семеновский на 2015-2017 годы"</t>
  </si>
  <si>
    <t>Расходы на строительство лицея в рамках муниципальной программы "Развитие и строительство социальной и инженерной инфраструктуры на территории городского округа Семеновский на 2015-2017 годы"</t>
  </si>
  <si>
    <t xml:space="preserve"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</si>
  <si>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Расходы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организациях,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 в рамках муниципальной программы «Развитие образования городского округа Семеновский на 2015-2017 годы»</t>
  </si>
  <si>
    <t>Финансовая и инвестиционная поддержка субъектов малого и среднего предпринимательства городского округа в рамках муниципальной программы «Развитие предпринимательства и туризма на территории городского округа Семеновский Нижегородской области на 2015 – 2018 годы»</t>
  </si>
  <si>
    <t xml:space="preserve">Предоставление субсидий для покрытия убытков МП городского округа Семеновский "Банно-прачечный комбинат" </t>
  </si>
  <si>
    <t>Предоставление субсидии  на оказание финансовой поддержки средствам массовой информации городского округа</t>
  </si>
  <si>
    <t xml:space="preserve">Предоставление субсидий в виде грантов на награждение победителей сморта-конкурса на звание «Лучшее муниципальное образование Нижегородской области в сфере благоустройства и дорожной деятельности» 
</t>
  </si>
  <si>
    <t>Выплаты гражданам городского округа по постановлению администрации городского округа Семеновский от 26 марта 2014 года №720 "О мерах социальной поддержки малоимущих граждан при газификации домовладений"</t>
  </si>
  <si>
    <t xml:space="preserve">Выплаты за счет средств фонда на поддержку территорий ПНО </t>
  </si>
  <si>
    <t>Выплаты муниципальным служащим в виде ежемесячной доплаты к пенсиям лицам, замещавшим муниципальные должности городского округа</t>
  </si>
  <si>
    <t>Выплаты за счет средств резервного фонда администрации городского округа</t>
  </si>
  <si>
    <t>Выплаты молодым семьям городского округа на приобретение жилья или строительство индивидуального жилого дома в рамках муниципальной программы "Обеспечение жильем молодых семей на территории городского округа Семеновский Нижегородской области" на период 2011-2016 годы</t>
  </si>
  <si>
    <t>Выплаты на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либо жилых помещений государственного жилищного фонда, право пользования которыми за ними сохранено, в целях обеспечения надлежащего санитарного и технического состояния этих жилых помещений</t>
  </si>
  <si>
    <t>Предоставление социальных выплат на возмещение части процентной ставки по кредитам, полученным гражданами на газификацию жилья в российских кредитных организациях</t>
  </si>
  <si>
    <t>Выплаты в рамках муниципальной программы "Улучшение социального положения семьи, ветеранов и инвалидов городского округа Семеновский" на 2014-2016 годы</t>
  </si>
  <si>
    <t>Предоставление социальных выплат на обеспечение жильем отдельных категорий граждан установленных Федеральными законами от 12 января 1995г. № 5-ФЗ "О ветеранах" и от 24 ноября 1995 года № 181-ФЗ "О социальной защите в Российской Федерации"</t>
  </si>
  <si>
    <t>Предоставление социальных выплат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</si>
  <si>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Предоставление субсидий на возмещение затрат по приобретению путевок в детские санатории, санаторно-оздоровительные центры (лагеря) круглогодичного действия и иные организации, осуществляющие санаторно-курортное лечение детей в соответствии с имеющейся лицензией, иные организации, осуществляющие санаторно-курортную помощь детям в соответствии с имеющейся лицензией, расположенные на территории Российской Федерации  в рамках муниципальной программы «Развитие образования городского округа Семеновский на 2015-2017 годы»</t>
  </si>
  <si>
    <t>Предоставление субсидий на возмещение затрат предприятиям в области коммунального хозяйства, связанных с производством и реализацией тепловой энергии</t>
  </si>
  <si>
    <t>Предоставление субсидий на возмещение затрат в рамках муниципальной программы "Организация сноса ветхих и строительства новых хозяйственных построек на территории городского округа Семеновский" на 2014-2015 годы</t>
  </si>
  <si>
    <t>Предоставление субсидий на возмещение затрат  в рамках муниципальной программы "Замена аварийных участков тепловых сетей на 2014 год"</t>
  </si>
  <si>
    <t>Предоставление субсидий на возмещение затрат в рамках Программы развития инженерной инфраструктуры сетей водоснабжения городского округа Семеновский на 2014 год</t>
  </si>
  <si>
    <t>Предоставление субсидий на возмещение затрат в рамках муниципальной программы "Комплексное развитие систем коммунальной инфраструктуры городского округа Семеновский на 2012-2018 годы"</t>
  </si>
  <si>
    <t>Резервный фонд администрации городского округа Семеновский</t>
  </si>
  <si>
    <t>Уплата ежегодного членского взноса Совету муниципальных образований за 2014 год</t>
  </si>
  <si>
    <t>Расходы по обязательствам городского округа Семеновский в соответствии с заключенными мировыми соглашениями, утвержденного определением арбитражного суда Нижегородской области от 04.06.2015 по делу № А43-20052/2013 в отношении МП городского округа Семеновский «Семеновавтотранс»</t>
  </si>
  <si>
    <t>Добровольный взнос на осуществление уставной деятельности АНО "Редакция газеты СВ"</t>
  </si>
  <si>
    <t>1.4.</t>
  </si>
  <si>
    <t>Выплата денежного поощрения педагогам-ветеранам городского округа Семеновский, награжденным государственными наградами (почетными званиями Российской Федерации), не осуществляющим трудовую деятельность и проживающим на территории городского округа Семеновский</t>
  </si>
  <si>
    <t>Выплаты пособий на возмещение части расходов по приобретению путевок в детские санатории, санаторно-оздоровительные центры (лагеря) круглогодичного действия и иные организации, осуществляющие санаторно-курортное лечение детей в соответствии с имеющейся лицензией, иные организации, осуществляющие санаторно-курортную помощь детям в соответствии с имеющейся лицензией, расположенные на территории Российской Федерации  в рамках муниципальной программы «Развитие образования городского округа Семеновский на 2015-2017 годы»</t>
  </si>
  <si>
    <t>Выплаты по организации отдыха и оздоровлению детей, находящихся в трудной жизненной ситуации и социально опасном положении</t>
  </si>
  <si>
    <t xml:space="preserve">Предоставление субсидий на возмещение затрат по проведению ремонта жилого дома, поврежденного в результате пожара </t>
  </si>
  <si>
    <t>Предоставление субсидий на возмещение затрат по проведению ремонта жилого дома, поврежденного в результате пожара за счет резервного фонда администрации городского округа</t>
  </si>
  <si>
    <t>Предоставление субсидий в части долевого финансирования на возмещение затрат по проведению капитального ремонта жилищного фонда в рамках муниципальной программы «Краткосрочный план реализации государственной региональной адресной программы по проведению капитального ремонта общего имущества в многоквартирных домах, расположенных на территории Нижегородской области, в отношении многоквартирных домов городского округа Семеновский на 2014 - 2016 годы»</t>
  </si>
  <si>
    <t>4.1.2.2.</t>
  </si>
  <si>
    <t>4.1.2.4.</t>
  </si>
  <si>
    <t>Мероприятия, проводимые бюджетными учреждениями в области физической культуры и спорта в рамках организации отдыха и оздоровления детей и молодежи на иные цели</t>
  </si>
  <si>
    <t>Мероприятия, проводимые бюджетными учреждениями в области образования в рамках организации отдыха и оздоровления детей и молодежи на иные цели</t>
  </si>
  <si>
    <t>Мероприятия, проводимые учреждениями  клубного типа в рамках организации отдыха и оздоровления детей и молодежи на иные цели</t>
  </si>
  <si>
    <t>Мероприятия в области ветеринарии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иные цели</t>
  </si>
  <si>
    <t>Финансовое обеспечение муниципального задания на оказание муниципальных услуг муниципальными дошкольными образовательными учреждениями</t>
  </si>
  <si>
    <t>Финансовое обеспечение муниципального задания на оказание муниципальных услуг  образовательными учреждениями дополнительного образования детей в области культуры</t>
  </si>
  <si>
    <t>Финансовое обеспечение муниципального задания на оказание муниципальных услуг образовательными учреждениями дополнительного образования детей в области образования</t>
  </si>
  <si>
    <t>Финансовое обеспечение муниципального задания на оказание муниципальных услуг образовательными учреждениями дополнительного образования детей в области физической культуры и спорта</t>
  </si>
  <si>
    <t xml:space="preserve">Финансовое обеспечение муниципального задания на оказание муниципальных услуг учреждениями, обеспечивающими предоставление услуг в сфере  благоустройства </t>
  </si>
  <si>
    <t xml:space="preserve">Финансовое обеспечение муниципального задания на оказание муниципальных услуг учреждениями, обеспечивающими предоставление услуг в сфере дорожного хозяйства </t>
  </si>
  <si>
    <t>01 7 01 00190</t>
  </si>
  <si>
    <t>02 5 01 00190</t>
  </si>
  <si>
    <t>09</t>
  </si>
  <si>
    <t>07</t>
  </si>
  <si>
    <t>08</t>
  </si>
  <si>
    <t>04</t>
  </si>
  <si>
    <t>11</t>
  </si>
  <si>
    <t>05</t>
  </si>
  <si>
    <t>03 4 01 00190</t>
  </si>
  <si>
    <t>04 2 01 73030</t>
  </si>
  <si>
    <t>11 2 01 00190</t>
  </si>
  <si>
    <t>01</t>
  </si>
  <si>
    <t>13</t>
  </si>
  <si>
    <t>06</t>
  </si>
  <si>
    <t>12 3 01 00190</t>
  </si>
  <si>
    <t>03</t>
  </si>
  <si>
    <t>77 7 01 00190</t>
  </si>
  <si>
    <t>77 7 01 08000</t>
  </si>
  <si>
    <t>77 7 04 73040</t>
  </si>
  <si>
    <t>01 3 01 73010</t>
  </si>
  <si>
    <t>01 6 01 73020</t>
  </si>
  <si>
    <t>12</t>
  </si>
  <si>
    <t>02</t>
  </si>
  <si>
    <t>10</t>
  </si>
  <si>
    <t>08 1 14  00590</t>
  </si>
  <si>
    <t>06 1 02 00590</t>
  </si>
  <si>
    <t>10 2 01 00590</t>
  </si>
  <si>
    <t>77 7 02 00590</t>
  </si>
  <si>
    <t>08 1 15 00590</t>
  </si>
  <si>
    <t>01 1 02 26590</t>
  </si>
  <si>
    <t>01 1 02 73070</t>
  </si>
  <si>
    <t>02 5 02 46590</t>
  </si>
  <si>
    <t>01 7 02 46590</t>
  </si>
  <si>
    <t>Уплата обязательных платежей централизованной бухгалтерии и учебно-методических кабинетов управления образования администрации городского округа Семеновский, МКУ "Сервисный центр"</t>
  </si>
  <si>
    <t>Закупка товаров, работ, услуг в целях содержания централизованной бухгалтерии и учебно-методических кабинетов управления образования администрации городского округа Семеновский, МКУ "Сервисный центр</t>
  </si>
  <si>
    <t>Выплаты персоналу централизованной бухгалтерии и учебно-методических кабинетов управления образования администрации городского округа Семеновский, МКУ "Сервисный центр"</t>
  </si>
  <si>
    <t>01 1 01 20590</t>
  </si>
  <si>
    <t>01 1 01 73080</t>
  </si>
  <si>
    <t>01 1 02 21590</t>
  </si>
  <si>
    <t>01 2 01 23590</t>
  </si>
  <si>
    <t>01 2 06 44590</t>
  </si>
  <si>
    <t>02 1 01 23590</t>
  </si>
  <si>
    <t>02 2 01 41590</t>
  </si>
  <si>
    <t>02 3 01 42590</t>
  </si>
  <si>
    <t>02 3 01 72090</t>
  </si>
  <si>
    <t>02 4 01 40590</t>
  </si>
  <si>
    <t>02 4 01 72090</t>
  </si>
  <si>
    <t>03 1 01 23590</t>
  </si>
  <si>
    <t>03 2 01 23590</t>
  </si>
  <si>
    <t>09 8 01 00590</t>
  </si>
  <si>
    <t>09 2 01 05000</t>
  </si>
  <si>
    <t>09 3 01 03000</t>
  </si>
  <si>
    <t>09 4 03 01000</t>
  </si>
  <si>
    <t>09 4 05 01000</t>
  </si>
  <si>
    <t>09 7 02 05000</t>
  </si>
  <si>
    <t>09 1 01 20500</t>
  </si>
  <si>
    <t>01 2 07 24910</t>
  </si>
  <si>
    <t>03 2 03 24910</t>
  </si>
  <si>
    <t>09 2 06 S3310</t>
  </si>
  <si>
    <t>09 2 06 73310</t>
  </si>
  <si>
    <t>03 1 02 25270</t>
  </si>
  <si>
    <t>05 1 03 25280</t>
  </si>
  <si>
    <t>77 7 05 25150</t>
  </si>
  <si>
    <t>16 1 01 25850</t>
  </si>
  <si>
    <t>01 1 03 73380</t>
  </si>
  <si>
    <t>01 1 03 21590</t>
  </si>
  <si>
    <t>77 7 04 50820</t>
  </si>
  <si>
    <t>77 7 04 73150</t>
  </si>
  <si>
    <t>10 1 02 S2470</t>
  </si>
  <si>
    <t>05 1 04 10930</t>
  </si>
  <si>
    <t>01 1 04 73110</t>
  </si>
  <si>
    <t>01 5 02 24010</t>
  </si>
  <si>
    <t>300</t>
  </si>
  <si>
    <t>05 1 02 29990</t>
  </si>
  <si>
    <t>12 1 05 28500</t>
  </si>
  <si>
    <t>77 7 01 29980</t>
  </si>
  <si>
    <t>14 1 06 S2140</t>
  </si>
  <si>
    <t>77 7 04 51340</t>
  </si>
  <si>
    <t>77 7 04 73120</t>
  </si>
  <si>
    <t>01 2 07 73320</t>
  </si>
  <si>
    <t>01 2 08 24910</t>
  </si>
  <si>
    <t>07 1 02 S2290</t>
  </si>
  <si>
    <t>77 7 05 29700</t>
  </si>
  <si>
    <t>77 7 04 72050</t>
  </si>
  <si>
    <t>77 7 04 S2050</t>
  </si>
  <si>
    <t>12 1 08 27000</t>
  </si>
  <si>
    <t>12 1 04 11000</t>
  </si>
  <si>
    <t>04 1 01 28120</t>
  </si>
  <si>
    <t>04 1 01 50310</t>
  </si>
  <si>
    <t xml:space="preserve">Возмещение части затрат на приобретение элитных семян </t>
  </si>
  <si>
    <t>04 1 01 50410</t>
  </si>
  <si>
    <t xml:space="preserve">Предоставление субсидий на оказание несвязанной поддержки сельскохозяйственным товаропроизводителям в области растениеводства </t>
  </si>
  <si>
    <t>04 1 01 R0410</t>
  </si>
  <si>
    <t>04 1 01 R0310</t>
  </si>
  <si>
    <t xml:space="preserve">Возмещение части затрат на приобретение зерноуборочных и кормоуборочных комбайнов </t>
  </si>
  <si>
    <t>04 1 01 73220</t>
  </si>
  <si>
    <t>Предоставление субсидий на поддержку племенного животноводства</t>
  </si>
  <si>
    <t>04 1 02 50420</t>
  </si>
  <si>
    <t>Возмещение части затрат сельскохозяйственных товаропроизводителей на 1 килограмм реализованного и (или) отгруженного на собственную переработку молока</t>
  </si>
  <si>
    <t>04 1 02 50430</t>
  </si>
  <si>
    <t>04 1 02 R0420</t>
  </si>
  <si>
    <t xml:space="preserve">Предоставление субсидий на стабилизацию и увеличение поголовья крупного рогатого скота </t>
  </si>
  <si>
    <t>04 1 02 73200</t>
  </si>
  <si>
    <t xml:space="preserve">04 1 02 R0430 </t>
  </si>
  <si>
    <t xml:space="preserve">Предоставление субсидий на реализацию экономически значимой программы «Развитие мясного скотоводства в Нижегородской области на 2015-2017 годы» </t>
  </si>
  <si>
    <t>04 1 02 R0510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</si>
  <si>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</si>
  <si>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04 1 03 R0550</t>
  </si>
  <si>
    <t xml:space="preserve">Возмещение части процентной ставки по инвестиционным кредитам (займам) на строительство и реконструкцию объектов для молочного скотоводства </t>
  </si>
  <si>
    <t>04 1 03 R4440</t>
  </si>
  <si>
    <t>Предоставление субсидий на оказание государственной и финансовой поддержки сельскохозяйственным товаропроизводителям городского округа, в том числе:</t>
  </si>
  <si>
    <t>12 1 05 26000</t>
  </si>
  <si>
    <t>12 1 06 26000</t>
  </si>
  <si>
    <t>12 1 10 26000</t>
  </si>
  <si>
    <t>12 2 10 26000</t>
  </si>
  <si>
    <t>01 2 05 25200</t>
  </si>
  <si>
    <t>01 2 02 24010</t>
  </si>
  <si>
    <t>01 2 03 24010</t>
  </si>
  <si>
    <t>01 2 04 24010</t>
  </si>
  <si>
    <t>01 2 09 24010</t>
  </si>
  <si>
    <t>01 4 01 24010</t>
  </si>
  <si>
    <t>01 5 03 24010</t>
  </si>
  <si>
    <t>01 5 04 24010</t>
  </si>
  <si>
    <t>04 1 05 28100</t>
  </si>
  <si>
    <t>03 3 01 25200</t>
  </si>
  <si>
    <t>03 1 03 25270</t>
  </si>
  <si>
    <t>11 1 02 25020</t>
  </si>
  <si>
    <t>11 1 05 25020</t>
  </si>
  <si>
    <t>11 1 06 25020</t>
  </si>
  <si>
    <t>11 1 10 25020</t>
  </si>
  <si>
    <t>11 1 04 29010</t>
  </si>
  <si>
    <t>77 7 04 51200</t>
  </si>
  <si>
    <t>11 1 05 26000</t>
  </si>
  <si>
    <t>15 1 02 26100</t>
  </si>
  <si>
    <t>15 1 03 26100</t>
  </si>
  <si>
    <t>15 1 04 26100</t>
  </si>
  <si>
    <t>17 1 08 26100</t>
  </si>
  <si>
    <t>17 1 09 26100</t>
  </si>
  <si>
    <t>17 1 13 26100</t>
  </si>
  <si>
    <t>17 1 17 26100</t>
  </si>
  <si>
    <t>17 1 26 26100</t>
  </si>
  <si>
    <t>17 1 31 26100</t>
  </si>
  <si>
    <t>17 1 35 26100</t>
  </si>
  <si>
    <t>77 7 05 29600</t>
  </si>
  <si>
    <t>08 1 01 25110</t>
  </si>
  <si>
    <t>08 1 02 25110</t>
  </si>
  <si>
    <t>08 1 03 25110</t>
  </si>
  <si>
    <t>08 1 05 25110</t>
  </si>
  <si>
    <t>08 1 06 25110</t>
  </si>
  <si>
    <t>08 1 07 25110</t>
  </si>
  <si>
    <t>08 1 10 25110</t>
  </si>
  <si>
    <t>08 1 11 25110</t>
  </si>
  <si>
    <t>08 1 12 25110</t>
  </si>
  <si>
    <t>08 1 13 25110</t>
  </si>
  <si>
    <t>09 1 02 20500</t>
  </si>
  <si>
    <t>07 2 01 29110</t>
  </si>
  <si>
    <t>07 2 04 29110</t>
  </si>
  <si>
    <t>11 1 05 29600</t>
  </si>
  <si>
    <t>11 1 05 29700</t>
  </si>
  <si>
    <t>09 2 05 00500</t>
  </si>
  <si>
    <t>09 4 04 01000</t>
  </si>
  <si>
    <t>09 4 06 01000</t>
  </si>
  <si>
    <t>09 5 02 04000</t>
  </si>
  <si>
    <t>05 1 01 25280</t>
  </si>
  <si>
    <t>18 1 02 29950</t>
  </si>
  <si>
    <t>18 1 06 29950</t>
  </si>
  <si>
    <t>18 1 08 29950</t>
  </si>
  <si>
    <t>18 1 11 29950</t>
  </si>
  <si>
    <t>18 1 12 29950</t>
  </si>
  <si>
    <t>18 1 15 29950</t>
  </si>
  <si>
    <t>18 1 18 29950</t>
  </si>
  <si>
    <t>77 7 5392</t>
  </si>
  <si>
    <t>01 2 2491</t>
  </si>
  <si>
    <t>77 7 2600</t>
  </si>
  <si>
    <t xml:space="preserve">Возмещение части затрат на проведение мероприятий по развитию отрасли растениеводства за приобретенные семена сидеральных культур, элитные семена картофеля и опрыскивание посевов </t>
  </si>
  <si>
    <t>Возмещение части затрат на содержание маточного поголовья крупного рогатого скота мясного направления</t>
  </si>
  <si>
    <t>04 1 2811</t>
  </si>
  <si>
    <t>04 1 5040</t>
  </si>
  <si>
    <t>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</t>
  </si>
  <si>
    <t>04 1 5055</t>
  </si>
  <si>
    <t>04 1 7324</t>
  </si>
  <si>
    <t>Расходы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</si>
  <si>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04 1 7328</t>
  </si>
  <si>
    <t>77 7 2100</t>
  </si>
  <si>
    <t>77 7 7480</t>
  </si>
  <si>
    <t xml:space="preserve">Предоставление субсидий на возмещение затрат предприятиям в области коммунального хозяйства </t>
  </si>
  <si>
    <t>77 7 2970</t>
  </si>
  <si>
    <t>77 7 2200</t>
  </si>
  <si>
    <t>12 1 1100</t>
  </si>
  <si>
    <t>05 1 1015</t>
  </si>
  <si>
    <t>10 1 0102</t>
  </si>
  <si>
    <t>10 1 5059</t>
  </si>
  <si>
    <t>10 1 7224</t>
  </si>
  <si>
    <t>13 1 9502</t>
  </si>
  <si>
    <t>13 1 9503</t>
  </si>
  <si>
    <t>13 1 9602</t>
  </si>
  <si>
    <t>13 1 9603</t>
  </si>
  <si>
    <t>13 1 0102</t>
  </si>
  <si>
    <t>Мероприятия, проводимые бюджетными учреждениями в области благоустройства</t>
  </si>
  <si>
    <t>09 2 0500</t>
  </si>
  <si>
    <t xml:space="preserve">Мероприятия, проводимые бюджетными учреждениями  библиотечного типа </t>
  </si>
  <si>
    <t xml:space="preserve">Мероприятия, проводимые бюджетными учреждениями  клубного типа </t>
  </si>
  <si>
    <t>4.1.2.5.</t>
  </si>
  <si>
    <t>4.1.2.6.</t>
  </si>
  <si>
    <t>4.1.2.7.</t>
  </si>
  <si>
    <t>4.1.2.8.</t>
  </si>
  <si>
    <t>520 74 60</t>
  </si>
  <si>
    <t>433.00.59</t>
  </si>
  <si>
    <t>520.72.09</t>
  </si>
  <si>
    <t>10 2 0102</t>
  </si>
  <si>
    <t>61 8 7230</t>
  </si>
  <si>
    <t>60 6 7225</t>
  </si>
  <si>
    <t>79 5 0005</t>
  </si>
  <si>
    <t>Возмещение части затрат на приобретение сельскохозяйственной техники</t>
  </si>
  <si>
    <t>09 2 2200</t>
  </si>
  <si>
    <t>42 0 0059</t>
  </si>
  <si>
    <t>61 5 5062</t>
  </si>
  <si>
    <t>42 1 0059</t>
  </si>
  <si>
    <t>42 3 0059</t>
  </si>
  <si>
    <t>Расходы на обеспечение деятельности муниципальных учреждений дополнительного образования детей</t>
  </si>
  <si>
    <t>Расходы на обеспечение деятельности муниципальными дошкольными образовательными учреждениями</t>
  </si>
  <si>
    <t>45 2 0059</t>
  </si>
  <si>
    <t>07 0 0500</t>
  </si>
  <si>
    <t>44 0 0059</t>
  </si>
  <si>
    <t>44 0 5190</t>
  </si>
  <si>
    <t>44 1 0059</t>
  </si>
  <si>
    <t>44 0 5146</t>
  </si>
  <si>
    <t>4.1.2.3.</t>
  </si>
  <si>
    <t>4.1.2.9.</t>
  </si>
  <si>
    <t>4.1.2.10.</t>
  </si>
  <si>
    <t>4.1.2.11.</t>
  </si>
  <si>
    <t>Мероприятия, проводимые бюджетными учреждениями музейного типа</t>
  </si>
  <si>
    <t>Мероприятия, проводимые бюджетными учреждениями в области образования Услуги по созданию условий для реализации общего образования согласно требованиям СанПин</t>
  </si>
  <si>
    <t>48 7 0059</t>
  </si>
  <si>
    <t>4.1.2.12.</t>
  </si>
  <si>
    <t>Мероприятия, проводимые бюджетными учреждениями в области физической культуры и спорта</t>
  </si>
  <si>
    <t>31 5 0203</t>
  </si>
  <si>
    <t>61 2 7221</t>
  </si>
  <si>
    <t>35 2 7480</t>
  </si>
  <si>
    <t>42 0 7306</t>
  </si>
  <si>
    <t>52 0 7209</t>
  </si>
  <si>
    <t>79 5 0004</t>
  </si>
  <si>
    <t>Финансовое обеспечение муниципального задания на оказание муниципальных услуг муниципальными бюджетными  учреждениями по организации отдыха и оздоровления детей и молодежи</t>
  </si>
  <si>
    <t>Финансовое обеспечение муниципального задания на оказание муниципальных услуг образовательными учреждениями дополнительного образования детей в области физической культуры и спорта на оздоровление детей</t>
  </si>
  <si>
    <t>43 2 2517</t>
  </si>
  <si>
    <t>79 5 0006</t>
  </si>
  <si>
    <t>60 6 5020</t>
  </si>
  <si>
    <t>60 6 7214</t>
  </si>
  <si>
    <t>50 5 2450</t>
  </si>
  <si>
    <t>50 5 7207</t>
  </si>
  <si>
    <t>50 5 5135</t>
  </si>
  <si>
    <t>09 1 2060</t>
  </si>
  <si>
    <t>01 5 4459</t>
  </si>
  <si>
    <t xml:space="preserve">Таблица 1. РЕЕСТР РАСХОДНЫХ ОБЯЗАТЕЛЬСТВ ГОРОДСКОГО ОКРУГА СЕМЕНОВСКИЙ (РЕЕСТР РАСХОДНЫХ ОБЯЗАТЕЛЬСТВ СУБЪЕКТОВ БЮДЖЕТНОГО ПЛАНИРОВАНИЯ  БЮДЖЕТА ГОРОДСКОГО ОКРУГА СЕМЕНОВСКИЙ) ПО РАСХОДНЫМ ОБЯЗАТЕЛЬСТВАМ, ИСПОЛНЯЕМЫМ ЗА СЧЕТ СОБСТВЕННЫХ ДОХОДОВ И ИСТОЧНИКОВ ФИНАНСИРОВАНИЯ ДЕФИЦИТА БЮДЖЕТА ГОРОДСКОГО ОКРУГА, ЗА ИСКЛЮЧЕНИЕМ ОСТАТКОВ СУБВЕНЦИЙ ПРОШЛЫХ ЛЕТ НА 01.01.2016 года
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</si>
</sst>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"/>
    <numFmt numFmtId="173" formatCode="000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d/m"/>
    <numFmt numFmtId="179" formatCode="0.0%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000\+&quot; &quot;\+00\+&quot; &quot;\+00"/>
    <numFmt numFmtId="184" formatCode="000&quot; &quot;00&quot; &quot;00"/>
    <numFmt numFmtId="185" formatCode="#,##0.0"/>
    <numFmt numFmtId="186" formatCode="0.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?"/>
  </numFmts>
  <fonts count="52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ahoma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23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4"/>
      <color indexed="23"/>
      <name val="Times New Roman"/>
      <family val="1"/>
    </font>
    <font>
      <b/>
      <sz val="12"/>
      <name val="Tahoma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31">
    <xf numFmtId="0" fontId="0" fillId="0" borderId="0" xfId="0" applyAlignment="1">
      <alignment/>
    </xf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14" fontId="5" fillId="0" borderId="0" xfId="0" applyNumberFormat="1" applyFont="1" applyAlignment="1">
      <alignment horizontal="center" vertical="top"/>
    </xf>
    <xf numFmtId="14" fontId="5" fillId="0" borderId="0" xfId="0" applyNumberFormat="1" applyFont="1" applyAlignment="1">
      <alignment horizontal="center" vertical="top" wrapText="1"/>
    </xf>
    <xf numFmtId="3" fontId="5" fillId="0" borderId="0" xfId="61" applyNumberFormat="1" applyFont="1" applyAlignment="1">
      <alignment horizontal="center" vertical="top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173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Border="1" applyAlignment="1">
      <alignment/>
    </xf>
    <xf numFmtId="0" fontId="6" fillId="0" borderId="11" xfId="0" applyNumberFormat="1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top"/>
    </xf>
    <xf numFmtId="14" fontId="10" fillId="0" borderId="11" xfId="0" applyNumberFormat="1" applyFont="1" applyFill="1" applyBorder="1" applyAlignment="1">
      <alignment horizontal="center" vertical="top"/>
    </xf>
    <xf numFmtId="14" fontId="10" fillId="0" borderId="11" xfId="0" applyNumberFormat="1" applyFont="1" applyFill="1" applyBorder="1" applyAlignment="1">
      <alignment horizontal="center" vertical="top" wrapText="1"/>
    </xf>
    <xf numFmtId="185" fontId="10" fillId="0" borderId="11" xfId="61" applyNumberFormat="1" applyFont="1" applyFill="1" applyBorder="1" applyAlignment="1">
      <alignment horizontal="right" vertical="top"/>
    </xf>
    <xf numFmtId="185" fontId="10" fillId="0" borderId="12" xfId="61" applyNumberFormat="1" applyFont="1" applyFill="1" applyBorder="1" applyAlignment="1">
      <alignment horizontal="right" vertical="top"/>
    </xf>
    <xf numFmtId="185" fontId="10" fillId="0" borderId="13" xfId="61" applyNumberFormat="1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center" vertical="top"/>
    </xf>
    <xf numFmtId="14" fontId="6" fillId="0" borderId="11" xfId="0" applyNumberFormat="1" applyFont="1" applyFill="1" applyBorder="1" applyAlignment="1">
      <alignment horizontal="center" vertical="top" wrapText="1"/>
    </xf>
    <xf numFmtId="0" fontId="11" fillId="0" borderId="14" xfId="0" applyNumberFormat="1" applyFont="1" applyFill="1" applyBorder="1" applyAlignment="1">
      <alignment horizontal="left" vertical="top"/>
    </xf>
    <xf numFmtId="14" fontId="6" fillId="0" borderId="11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left" vertical="top"/>
    </xf>
    <xf numFmtId="0" fontId="6" fillId="0" borderId="11" xfId="0" applyNumberFormat="1" applyFont="1" applyFill="1" applyBorder="1" applyAlignment="1">
      <alignment horizontal="left" vertical="top"/>
    </xf>
    <xf numFmtId="3" fontId="6" fillId="0" borderId="11" xfId="61" applyNumberFormat="1" applyFont="1" applyFill="1" applyBorder="1" applyAlignment="1">
      <alignment horizontal="right" vertical="top"/>
    </xf>
    <xf numFmtId="3" fontId="6" fillId="0" borderId="12" xfId="61" applyNumberFormat="1" applyFont="1" applyFill="1" applyBorder="1" applyAlignment="1">
      <alignment horizontal="right" vertical="top"/>
    </xf>
    <xf numFmtId="3" fontId="6" fillId="0" borderId="13" xfId="61" applyNumberFormat="1" applyFont="1" applyFill="1" applyBorder="1" applyAlignment="1">
      <alignment horizontal="right" vertical="top"/>
    </xf>
    <xf numFmtId="14" fontId="6" fillId="0" borderId="15" xfId="0" applyNumberFormat="1" applyFont="1" applyFill="1" applyBorder="1" applyAlignment="1">
      <alignment horizontal="center" vertical="top"/>
    </xf>
    <xf numFmtId="185" fontId="10" fillId="0" borderId="16" xfId="61" applyNumberFormat="1" applyFont="1" applyFill="1" applyBorder="1" applyAlignment="1">
      <alignment horizontal="right" vertical="top"/>
    </xf>
    <xf numFmtId="0" fontId="6" fillId="0" borderId="11" xfId="0" applyNumberFormat="1" applyFont="1" applyFill="1" applyBorder="1" applyAlignment="1">
      <alignment horizontal="center" vertical="top" wrapText="1"/>
    </xf>
    <xf numFmtId="16" fontId="11" fillId="0" borderId="14" xfId="0" applyNumberFormat="1" applyFont="1" applyFill="1" applyBorder="1" applyAlignment="1">
      <alignment horizontal="left" vertical="top"/>
    </xf>
    <xf numFmtId="0" fontId="5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6" fillId="0" borderId="11" xfId="0" applyNumberFormat="1" applyFont="1" applyFill="1" applyBorder="1" applyAlignment="1">
      <alignment horizontal="center" vertical="top"/>
    </xf>
    <xf numFmtId="0" fontId="14" fillId="0" borderId="0" xfId="0" applyFont="1" applyAlignment="1">
      <alignment/>
    </xf>
    <xf numFmtId="49" fontId="8" fillId="0" borderId="14" xfId="0" applyNumberFormat="1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3" fontId="6" fillId="0" borderId="11" xfId="61" applyNumberFormat="1" applyFont="1" applyFill="1" applyBorder="1" applyAlignment="1">
      <alignment horizontal="right" vertical="center"/>
    </xf>
    <xf numFmtId="3" fontId="6" fillId="0" borderId="12" xfId="61" applyNumberFormat="1" applyFont="1" applyFill="1" applyBorder="1" applyAlignment="1">
      <alignment horizontal="right" vertical="center"/>
    </xf>
    <xf numFmtId="3" fontId="6" fillId="0" borderId="13" xfId="61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3" fontId="6" fillId="0" borderId="11" xfId="61" applyNumberFormat="1" applyFont="1" applyFill="1" applyBorder="1" applyAlignment="1">
      <alignment horizontal="center" vertical="center" wrapText="1"/>
    </xf>
    <xf numFmtId="0" fontId="6" fillId="0" borderId="11" xfId="61" applyNumberFormat="1" applyFont="1" applyFill="1" applyBorder="1" applyAlignment="1">
      <alignment horizontal="center" vertical="center" wrapText="1"/>
    </xf>
    <xf numFmtId="0" fontId="6" fillId="0" borderId="13" xfId="61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85" fontId="6" fillId="0" borderId="11" xfId="61" applyNumberFormat="1" applyFont="1" applyFill="1" applyBorder="1" applyAlignment="1">
      <alignment horizontal="right" vertical="center"/>
    </xf>
    <xf numFmtId="185" fontId="6" fillId="0" borderId="12" xfId="61" applyNumberFormat="1" applyFont="1" applyFill="1" applyBorder="1" applyAlignment="1">
      <alignment horizontal="right" vertical="center"/>
    </xf>
    <xf numFmtId="185" fontId="6" fillId="0" borderId="13" xfId="61" applyNumberFormat="1" applyFont="1" applyFill="1" applyBorder="1" applyAlignment="1">
      <alignment horizontal="right" vertical="center"/>
    </xf>
    <xf numFmtId="0" fontId="9" fillId="0" borderId="14" xfId="0" applyNumberFormat="1" applyFont="1" applyFill="1" applyBorder="1" applyAlignment="1">
      <alignment horizontal="left" vertical="top"/>
    </xf>
    <xf numFmtId="185" fontId="6" fillId="0" borderId="11" xfId="61" applyNumberFormat="1" applyFont="1" applyFill="1" applyBorder="1" applyAlignment="1">
      <alignment horizontal="right" vertical="top"/>
    </xf>
    <xf numFmtId="185" fontId="6" fillId="0" borderId="12" xfId="61" applyNumberFormat="1" applyFont="1" applyFill="1" applyBorder="1" applyAlignment="1">
      <alignment horizontal="right" vertical="top"/>
    </xf>
    <xf numFmtId="185" fontId="6" fillId="0" borderId="13" xfId="61" applyNumberFormat="1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left" vertical="top"/>
    </xf>
    <xf numFmtId="0" fontId="8" fillId="0" borderId="11" xfId="0" applyNumberFormat="1" applyFont="1" applyFill="1" applyBorder="1" applyAlignment="1">
      <alignment vertical="top" wrapText="1"/>
    </xf>
    <xf numFmtId="0" fontId="9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NumberFormat="1" applyFont="1" applyFill="1" applyBorder="1" applyAlignment="1">
      <alignment horizontal="justify" vertical="top" wrapText="1"/>
    </xf>
    <xf numFmtId="0" fontId="8" fillId="0" borderId="11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/>
    </xf>
    <xf numFmtId="14" fontId="13" fillId="0" borderId="11" xfId="0" applyNumberFormat="1" applyFont="1" applyFill="1" applyBorder="1" applyAlignment="1">
      <alignment horizontal="center" vertical="top"/>
    </xf>
    <xf numFmtId="14" fontId="13" fillId="0" borderId="11" xfId="0" applyNumberFormat="1" applyFont="1" applyFill="1" applyBorder="1" applyAlignment="1">
      <alignment horizontal="center" vertical="top" wrapText="1"/>
    </xf>
    <xf numFmtId="185" fontId="13" fillId="0" borderId="11" xfId="61" applyNumberFormat="1" applyFont="1" applyFill="1" applyBorder="1" applyAlignment="1">
      <alignment horizontal="right" vertical="top"/>
    </xf>
    <xf numFmtId="185" fontId="13" fillId="0" borderId="12" xfId="61" applyNumberFormat="1" applyFont="1" applyFill="1" applyBorder="1" applyAlignment="1">
      <alignment horizontal="right" vertical="top"/>
    </xf>
    <xf numFmtId="185" fontId="13" fillId="0" borderId="13" xfId="61" applyNumberFormat="1" applyFont="1" applyFill="1" applyBorder="1" applyAlignment="1">
      <alignment horizontal="right" vertical="top"/>
    </xf>
    <xf numFmtId="0" fontId="8" fillId="0" borderId="11" xfId="0" applyNumberFormat="1" applyFont="1" applyFill="1" applyBorder="1" applyAlignment="1">
      <alignment vertical="center" wrapText="1"/>
    </xf>
    <xf numFmtId="0" fontId="11" fillId="0" borderId="11" xfId="0" applyNumberFormat="1" applyFont="1" applyFill="1" applyBorder="1" applyAlignment="1">
      <alignment horizontal="left" vertical="top" wrapText="1"/>
    </xf>
    <xf numFmtId="0" fontId="11" fillId="0" borderId="11" xfId="0" applyNumberFormat="1" applyFont="1" applyFill="1" applyBorder="1" applyAlignment="1">
      <alignment horizontal="center" vertical="top" wrapText="1"/>
    </xf>
    <xf numFmtId="14" fontId="11" fillId="0" borderId="11" xfId="0" applyNumberFormat="1" applyFont="1" applyFill="1" applyBorder="1" applyAlignment="1">
      <alignment horizontal="center" vertical="top"/>
    </xf>
    <xf numFmtId="185" fontId="11" fillId="0" borderId="11" xfId="61" applyNumberFormat="1" applyFont="1" applyFill="1" applyBorder="1" applyAlignment="1">
      <alignment horizontal="right" vertical="top"/>
    </xf>
    <xf numFmtId="185" fontId="11" fillId="0" borderId="12" xfId="61" applyNumberFormat="1" applyFont="1" applyFill="1" applyBorder="1" applyAlignment="1">
      <alignment horizontal="right" vertical="top"/>
    </xf>
    <xf numFmtId="185" fontId="11" fillId="0" borderId="13" xfId="61" applyNumberFormat="1" applyFont="1" applyFill="1" applyBorder="1" applyAlignment="1">
      <alignment horizontal="right" vertical="top"/>
    </xf>
    <xf numFmtId="49" fontId="8" fillId="0" borderId="14" xfId="0" applyNumberFormat="1" applyFont="1" applyFill="1" applyBorder="1" applyAlignment="1">
      <alignment horizontal="left" vertical="top"/>
    </xf>
    <xf numFmtId="0" fontId="8" fillId="0" borderId="11" xfId="0" applyNumberFormat="1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center" vertical="top"/>
    </xf>
    <xf numFmtId="14" fontId="8" fillId="0" borderId="11" xfId="0" applyNumberFormat="1" applyFont="1" applyFill="1" applyBorder="1" applyAlignment="1">
      <alignment horizontal="center" vertical="top"/>
    </xf>
    <xf numFmtId="14" fontId="8" fillId="0" borderId="11" xfId="0" applyNumberFormat="1" applyFont="1" applyFill="1" applyBorder="1" applyAlignment="1">
      <alignment horizontal="center" vertical="top" wrapText="1"/>
    </xf>
    <xf numFmtId="3" fontId="8" fillId="0" borderId="11" xfId="61" applyNumberFormat="1" applyFont="1" applyFill="1" applyBorder="1" applyAlignment="1">
      <alignment horizontal="right" vertical="top"/>
    </xf>
    <xf numFmtId="3" fontId="8" fillId="0" borderId="12" xfId="61" applyNumberFormat="1" applyFont="1" applyFill="1" applyBorder="1" applyAlignment="1">
      <alignment horizontal="right" vertical="top"/>
    </xf>
    <xf numFmtId="3" fontId="8" fillId="0" borderId="13" xfId="61" applyNumberFormat="1" applyFont="1" applyFill="1" applyBorder="1" applyAlignment="1">
      <alignment horizontal="right" vertical="top"/>
    </xf>
    <xf numFmtId="185" fontId="8" fillId="0" borderId="11" xfId="61" applyNumberFormat="1" applyFont="1" applyFill="1" applyBorder="1" applyAlignment="1">
      <alignment horizontal="right" vertical="top"/>
    </xf>
    <xf numFmtId="0" fontId="8" fillId="0" borderId="12" xfId="0" applyNumberFormat="1" applyFont="1" applyFill="1" applyBorder="1" applyAlignment="1">
      <alignment vertical="center" wrapText="1"/>
    </xf>
    <xf numFmtId="0" fontId="8" fillId="0" borderId="18" xfId="0" applyNumberFormat="1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horizontal="left" vertical="top"/>
    </xf>
    <xf numFmtId="0" fontId="6" fillId="0" borderId="15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/>
    </xf>
    <xf numFmtId="185" fontId="6" fillId="0" borderId="15" xfId="61" applyNumberFormat="1" applyFont="1" applyFill="1" applyBorder="1" applyAlignment="1">
      <alignment horizontal="right" vertical="top"/>
    </xf>
    <xf numFmtId="3" fontId="6" fillId="0" borderId="15" xfId="61" applyNumberFormat="1" applyFont="1" applyFill="1" applyBorder="1" applyAlignment="1">
      <alignment horizontal="right" vertical="top"/>
    </xf>
    <xf numFmtId="3" fontId="6" fillId="0" borderId="20" xfId="61" applyNumberFormat="1" applyFont="1" applyFill="1" applyBorder="1" applyAlignment="1">
      <alignment horizontal="right" vertical="top"/>
    </xf>
    <xf numFmtId="3" fontId="6" fillId="0" borderId="21" xfId="61" applyNumberFormat="1" applyFont="1" applyFill="1" applyBorder="1" applyAlignment="1">
      <alignment horizontal="right" vertical="top"/>
    </xf>
    <xf numFmtId="0" fontId="8" fillId="0" borderId="13" xfId="0" applyNumberFormat="1" applyFont="1" applyFill="1" applyBorder="1" applyAlignment="1">
      <alignment vertical="top" wrapText="1"/>
    </xf>
    <xf numFmtId="0" fontId="9" fillId="0" borderId="13" xfId="0" applyNumberFormat="1" applyFont="1" applyFill="1" applyBorder="1" applyAlignment="1">
      <alignment vertical="top" wrapText="1"/>
    </xf>
    <xf numFmtId="0" fontId="8" fillId="0" borderId="13" xfId="0" applyNumberFormat="1" applyFont="1" applyFill="1" applyBorder="1" applyAlignment="1">
      <alignment vertical="center" wrapText="1"/>
    </xf>
    <xf numFmtId="185" fontId="50" fillId="0" borderId="11" xfId="61" applyNumberFormat="1" applyFont="1" applyFill="1" applyBorder="1" applyAlignment="1">
      <alignment horizontal="right" vertical="center"/>
    </xf>
    <xf numFmtId="185" fontId="50" fillId="0" borderId="11" xfId="61" applyNumberFormat="1" applyFont="1" applyFill="1" applyBorder="1" applyAlignment="1">
      <alignment horizontal="right" vertical="top"/>
    </xf>
    <xf numFmtId="3" fontId="50" fillId="0" borderId="11" xfId="61" applyNumberFormat="1" applyFont="1" applyFill="1" applyBorder="1" applyAlignment="1">
      <alignment horizontal="right" vertical="center"/>
    </xf>
    <xf numFmtId="185" fontId="6" fillId="0" borderId="11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194" fontId="6" fillId="0" borderId="11" xfId="0" applyNumberFormat="1" applyFont="1" applyBorder="1" applyAlignment="1">
      <alignment horizontal="left" vertical="center" wrapText="1"/>
    </xf>
    <xf numFmtId="185" fontId="51" fillId="0" borderId="11" xfId="61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/>
    </xf>
    <xf numFmtId="49" fontId="5" fillId="0" borderId="11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/>
    </xf>
    <xf numFmtId="14" fontId="5" fillId="0" borderId="11" xfId="0" applyNumberFormat="1" applyFont="1" applyBorder="1" applyAlignment="1">
      <alignment horizontal="center" vertical="top"/>
    </xf>
    <xf numFmtId="14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49" fontId="14" fillId="0" borderId="11" xfId="0" applyNumberFormat="1" applyFont="1" applyBorder="1" applyAlignment="1">
      <alignment horizontal="center" vertical="top"/>
    </xf>
    <xf numFmtId="0" fontId="14" fillId="0" borderId="11" xfId="0" applyFont="1" applyBorder="1" applyAlignment="1">
      <alignment/>
    </xf>
    <xf numFmtId="185" fontId="50" fillId="0" borderId="11" xfId="0" applyNumberFormat="1" applyFont="1" applyFill="1" applyBorder="1" applyAlignment="1">
      <alignment horizontal="right" vertical="center" wrapText="1"/>
    </xf>
    <xf numFmtId="185" fontId="6" fillId="33" borderId="11" xfId="0" applyNumberFormat="1" applyFont="1" applyFill="1" applyBorder="1" applyAlignment="1">
      <alignment horizontal="right" vertical="center" wrapText="1"/>
    </xf>
    <xf numFmtId="185" fontId="50" fillId="33" borderId="11" xfId="61" applyNumberFormat="1" applyFont="1" applyFill="1" applyBorder="1" applyAlignment="1">
      <alignment horizontal="right" vertical="center"/>
    </xf>
    <xf numFmtId="185" fontId="51" fillId="0" borderId="11" xfId="61" applyNumberFormat="1" applyFont="1" applyBorder="1" applyAlignment="1">
      <alignment horizontal="right" vertical="center"/>
    </xf>
    <xf numFmtId="185" fontId="51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8" fillId="0" borderId="11" xfId="0" applyNumberFormat="1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left" vertical="top"/>
    </xf>
    <xf numFmtId="0" fontId="11" fillId="0" borderId="11" xfId="0" applyNumberFormat="1" applyFont="1" applyFill="1" applyBorder="1" applyAlignment="1">
      <alignment horizontal="left" vertical="top"/>
    </xf>
    <xf numFmtId="16" fontId="11" fillId="0" borderId="11" xfId="0" applyNumberFormat="1" applyFont="1" applyFill="1" applyBorder="1" applyAlignment="1">
      <alignment horizontal="left" vertical="top"/>
    </xf>
    <xf numFmtId="2" fontId="6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/>
    </xf>
    <xf numFmtId="14" fontId="7" fillId="0" borderId="11" xfId="0" applyNumberFormat="1" applyFont="1" applyBorder="1" applyAlignment="1">
      <alignment horizontal="center" vertical="top"/>
    </xf>
    <xf numFmtId="14" fontId="7" fillId="0" borderId="11" xfId="0" applyNumberFormat="1" applyFont="1" applyBorder="1" applyAlignment="1">
      <alignment horizontal="center" vertical="top" wrapText="1"/>
    </xf>
    <xf numFmtId="185" fontId="7" fillId="0" borderId="11" xfId="61" applyNumberFormat="1" applyFont="1" applyBorder="1" applyAlignment="1">
      <alignment horizontal="right" vertical="center"/>
    </xf>
    <xf numFmtId="185" fontId="6" fillId="0" borderId="11" xfId="61" applyNumberFormat="1" applyFont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left" vertical="top" wrapText="1"/>
    </xf>
    <xf numFmtId="0" fontId="6" fillId="0" borderId="23" xfId="0" applyNumberFormat="1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49" fontId="11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49" fontId="6" fillId="0" borderId="11" xfId="0" applyNumberFormat="1" applyFont="1" applyBorder="1" applyAlignment="1">
      <alignment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185" fontId="6" fillId="0" borderId="11" xfId="0" applyNumberFormat="1" applyFont="1" applyBorder="1" applyAlignment="1">
      <alignment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0" fillId="0" borderId="24" xfId="0" applyBorder="1" applyAlignment="1">
      <alignment horizontal="left" vertical="top" wrapText="1"/>
    </xf>
    <xf numFmtId="0" fontId="0" fillId="0" borderId="24" xfId="0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center" vertical="top" wrapText="1"/>
    </xf>
    <xf numFmtId="16" fontId="11" fillId="0" borderId="23" xfId="0" applyNumberFormat="1" applyFont="1" applyFill="1" applyBorder="1" applyAlignment="1">
      <alignment horizontal="left" vertical="top"/>
    </xf>
    <xf numFmtId="0" fontId="5" fillId="33" borderId="0" xfId="0" applyFont="1" applyFill="1" applyAlignment="1">
      <alignment/>
    </xf>
    <xf numFmtId="49" fontId="6" fillId="0" borderId="23" xfId="0" applyNumberFormat="1" applyFont="1" applyFill="1" applyBorder="1" applyAlignment="1">
      <alignment horizontal="left" vertical="top" wrapText="1"/>
    </xf>
    <xf numFmtId="3" fontId="6" fillId="0" borderId="11" xfId="0" applyNumberFormat="1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left" vertical="top" wrapText="1"/>
    </xf>
    <xf numFmtId="185" fontId="51" fillId="33" borderId="11" xfId="0" applyNumberFormat="1" applyFont="1" applyFill="1" applyBorder="1" applyAlignment="1">
      <alignment horizontal="right" vertical="center" wrapText="1"/>
    </xf>
    <xf numFmtId="185" fontId="50" fillId="33" borderId="11" xfId="0" applyNumberFormat="1" applyFont="1" applyFill="1" applyBorder="1" applyAlignment="1">
      <alignment horizontal="right" vertical="center" wrapText="1"/>
    </xf>
    <xf numFmtId="185" fontId="51" fillId="33" borderId="11" xfId="61" applyNumberFormat="1" applyFont="1" applyFill="1" applyBorder="1" applyAlignment="1">
      <alignment horizontal="right" vertical="center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11" fillId="0" borderId="23" xfId="0" applyNumberFormat="1" applyFont="1" applyFill="1" applyBorder="1" applyAlignment="1">
      <alignment horizontal="left" vertical="top"/>
    </xf>
    <xf numFmtId="0" fontId="11" fillId="0" borderId="24" xfId="0" applyNumberFormat="1" applyFont="1" applyFill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6" fillId="0" borderId="23" xfId="0" applyNumberFormat="1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5" xfId="0" applyBorder="1" applyAlignment="1">
      <alignment horizontal="left" vertical="top"/>
    </xf>
    <xf numFmtId="0" fontId="11" fillId="0" borderId="25" xfId="0" applyNumberFormat="1" applyFont="1" applyFill="1" applyBorder="1" applyAlignment="1">
      <alignment horizontal="left" vertical="top"/>
    </xf>
    <xf numFmtId="0" fontId="6" fillId="0" borderId="25" xfId="0" applyNumberFormat="1" applyFont="1" applyFill="1" applyBorder="1" applyAlignment="1">
      <alignment horizontal="left" vertical="top" wrapText="1"/>
    </xf>
    <xf numFmtId="0" fontId="6" fillId="0" borderId="11" xfId="61" applyNumberFormat="1" applyFont="1" applyFill="1" applyBorder="1" applyAlignment="1">
      <alignment horizontal="center" vertical="center" wrapText="1"/>
    </xf>
    <xf numFmtId="3" fontId="12" fillId="0" borderId="11" xfId="61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left" vertical="top"/>
    </xf>
    <xf numFmtId="49" fontId="6" fillId="0" borderId="23" xfId="0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172" fontId="6" fillId="0" borderId="11" xfId="0" applyNumberFormat="1" applyFont="1" applyFill="1" applyBorder="1" applyAlignment="1">
      <alignment horizontal="center" vertical="center" wrapText="1"/>
    </xf>
    <xf numFmtId="3" fontId="6" fillId="0" borderId="11" xfId="61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top" wrapText="1"/>
    </xf>
    <xf numFmtId="173" fontId="6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top" wrapText="1"/>
    </xf>
    <xf numFmtId="49" fontId="6" fillId="0" borderId="25" xfId="0" applyNumberFormat="1" applyFont="1" applyFill="1" applyBorder="1" applyAlignment="1">
      <alignment horizontal="left" vertical="top"/>
    </xf>
    <xf numFmtId="0" fontId="8" fillId="0" borderId="11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left" vertical="top" wrapText="1"/>
    </xf>
    <xf numFmtId="49" fontId="6" fillId="0" borderId="23" xfId="0" applyNumberFormat="1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16" fontId="11" fillId="0" borderId="23" xfId="0" applyNumberFormat="1" applyFont="1" applyFill="1" applyBorder="1" applyAlignment="1">
      <alignment horizontal="left" vertical="top"/>
    </xf>
    <xf numFmtId="49" fontId="6" fillId="0" borderId="23" xfId="0" applyNumberFormat="1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3" xfId="0" applyFont="1" applyBorder="1" applyAlignment="1">
      <alignment vertical="top" wrapText="1"/>
    </xf>
    <xf numFmtId="0" fontId="15" fillId="0" borderId="24" xfId="0" applyFont="1" applyBorder="1" applyAlignment="1">
      <alignment vertical="top" wrapText="1"/>
    </xf>
    <xf numFmtId="0" fontId="6" fillId="0" borderId="23" xfId="0" applyFont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173" fontId="6" fillId="0" borderId="27" xfId="0" applyNumberFormat="1" applyFont="1" applyFill="1" applyBorder="1" applyAlignment="1">
      <alignment horizontal="center" vertical="top" wrapText="1"/>
    </xf>
    <xf numFmtId="173" fontId="6" fillId="0" borderId="27" xfId="0" applyNumberFormat="1" applyFont="1" applyFill="1" applyBorder="1" applyAlignment="1">
      <alignment horizontal="center" vertical="top"/>
    </xf>
    <xf numFmtId="172" fontId="6" fillId="0" borderId="27" xfId="0" applyNumberFormat="1" applyFont="1" applyFill="1" applyBorder="1" applyAlignment="1">
      <alignment horizontal="center" vertical="center" wrapText="1"/>
    </xf>
    <xf numFmtId="3" fontId="6" fillId="0" borderId="27" xfId="61" applyNumberFormat="1" applyFont="1" applyFill="1" applyBorder="1" applyAlignment="1">
      <alignment horizontal="center" vertical="center" wrapText="1"/>
    </xf>
    <xf numFmtId="3" fontId="6" fillId="0" borderId="28" xfId="61" applyNumberFormat="1" applyFont="1" applyFill="1" applyBorder="1" applyAlignment="1">
      <alignment horizontal="center" vertical="center" wrapText="1"/>
    </xf>
    <xf numFmtId="3" fontId="6" fillId="0" borderId="29" xfId="61" applyNumberFormat="1" applyFont="1" applyFill="1" applyBorder="1" applyAlignment="1">
      <alignment horizontal="center" vertical="center" wrapText="1"/>
    </xf>
    <xf numFmtId="3" fontId="6" fillId="0" borderId="12" xfId="61" applyNumberFormat="1" applyFont="1" applyFill="1" applyBorder="1" applyAlignment="1">
      <alignment horizontal="center" vertical="center" wrapText="1"/>
    </xf>
    <xf numFmtId="3" fontId="6" fillId="0" borderId="13" xfId="61" applyNumberFormat="1" applyFont="1" applyFill="1" applyBorder="1" applyAlignment="1">
      <alignment horizontal="center" vertical="center" wrapText="1"/>
    </xf>
    <xf numFmtId="3" fontId="12" fillId="0" borderId="12" xfId="61" applyNumberFormat="1" applyFont="1" applyFill="1" applyBorder="1" applyAlignment="1">
      <alignment horizontal="center" vertical="center" wrapText="1"/>
    </xf>
    <xf numFmtId="3" fontId="12" fillId="0" borderId="18" xfId="61" applyNumberFormat="1" applyFont="1" applyFill="1" applyBorder="1" applyAlignment="1">
      <alignment horizontal="center" vertical="center" wrapText="1"/>
    </xf>
    <xf numFmtId="3" fontId="12" fillId="0" borderId="30" xfId="61" applyNumberFormat="1" applyFont="1" applyFill="1" applyBorder="1" applyAlignment="1">
      <alignment horizontal="center" vertical="center" wrapText="1"/>
    </xf>
    <xf numFmtId="3" fontId="12" fillId="0" borderId="16" xfId="61" applyNumberFormat="1" applyFont="1" applyFill="1" applyBorder="1" applyAlignment="1">
      <alignment horizontal="center" vertical="center" wrapText="1"/>
    </xf>
    <xf numFmtId="0" fontId="6" fillId="0" borderId="12" xfId="61" applyNumberFormat="1" applyFont="1" applyFill="1" applyBorder="1" applyAlignment="1">
      <alignment horizontal="center" vertical="center" wrapText="1"/>
    </xf>
    <xf numFmtId="0" fontId="6" fillId="0" borderId="18" xfId="61" applyNumberFormat="1" applyFont="1" applyFill="1" applyBorder="1" applyAlignment="1">
      <alignment horizontal="center" vertical="center" wrapText="1"/>
    </xf>
    <xf numFmtId="0" fontId="6" fillId="0" borderId="30" xfId="61" applyNumberFormat="1" applyFont="1" applyFill="1" applyBorder="1" applyAlignment="1">
      <alignment horizontal="center" vertical="center" wrapText="1"/>
    </xf>
    <xf numFmtId="0" fontId="6" fillId="0" borderId="16" xfId="61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30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left" vertical="top" wrapText="1"/>
    </xf>
    <xf numFmtId="0" fontId="9" fillId="0" borderId="18" xfId="0" applyNumberFormat="1" applyFont="1" applyFill="1" applyBorder="1" applyAlignment="1">
      <alignment horizontal="left" vertical="top" wrapText="1"/>
    </xf>
    <xf numFmtId="0" fontId="9" fillId="0" borderId="30" xfId="0" applyNumberFormat="1" applyFont="1" applyFill="1" applyBorder="1" applyAlignment="1">
      <alignment horizontal="left" vertical="top" wrapText="1"/>
    </xf>
    <xf numFmtId="0" fontId="8" fillId="0" borderId="17" xfId="0" applyNumberFormat="1" applyFont="1" applyFill="1" applyBorder="1" applyAlignment="1">
      <alignment horizontal="left" vertical="top" wrapText="1"/>
    </xf>
    <xf numFmtId="0" fontId="8" fillId="0" borderId="18" xfId="0" applyNumberFormat="1" applyFont="1" applyFill="1" applyBorder="1" applyAlignment="1">
      <alignment horizontal="left" vertical="top" wrapText="1"/>
    </xf>
    <xf numFmtId="0" fontId="8" fillId="0" borderId="30" xfId="0" applyNumberFormat="1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9"/>
  <sheetViews>
    <sheetView tabSelected="1" zoomScale="70" zoomScaleNormal="70" zoomScalePageLayoutView="0" workbookViewId="0" topLeftCell="A1">
      <pane xSplit="6" ySplit="8" topLeftCell="J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L8" sqref="L8"/>
    </sheetView>
  </sheetViews>
  <sheetFormatPr defaultColWidth="9.00390625" defaultRowHeight="12.75"/>
  <cols>
    <col min="1" max="1" width="10.125" style="8" customWidth="1"/>
    <col min="2" max="2" width="69.75390625" style="1" customWidth="1"/>
    <col min="3" max="3" width="6.375" style="1" customWidth="1"/>
    <col min="4" max="4" width="5.875" style="1" customWidth="1"/>
    <col min="5" max="5" width="25.25390625" style="1" customWidth="1"/>
    <col min="6" max="6" width="7.25390625" style="1" customWidth="1"/>
    <col min="7" max="7" width="23.625" style="2" customWidth="1"/>
    <col min="8" max="8" width="18.375" style="3" customWidth="1"/>
    <col min="9" max="9" width="19.75390625" style="4" customWidth="1"/>
    <col min="10" max="10" width="17.75390625" style="5" customWidth="1"/>
    <col min="11" max="11" width="17.125" style="5" customWidth="1"/>
    <col min="12" max="12" width="14.625" style="5" customWidth="1"/>
    <col min="13" max="13" width="17.25390625" style="5" customWidth="1"/>
    <col min="14" max="14" width="16.75390625" style="5" customWidth="1"/>
    <col min="15" max="15" width="14.875" style="5" customWidth="1"/>
    <col min="16" max="16384" width="9.125" style="6" customWidth="1"/>
  </cols>
  <sheetData>
    <row r="1" spans="1:15" ht="69.75" customHeight="1">
      <c r="A1" s="7"/>
      <c r="B1" s="182" t="s">
        <v>546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2:6" ht="15">
      <c r="B2" s="9"/>
      <c r="C2" s="9"/>
      <c r="D2" s="9"/>
      <c r="E2" s="9"/>
      <c r="F2" s="9"/>
    </row>
    <row r="3" spans="1:15" ht="42" customHeight="1">
      <c r="A3" s="187" t="s">
        <v>0</v>
      </c>
      <c r="B3" s="188" t="s">
        <v>43</v>
      </c>
      <c r="C3" s="185" t="s">
        <v>40</v>
      </c>
      <c r="D3" s="186"/>
      <c r="E3" s="186"/>
      <c r="F3" s="186"/>
      <c r="G3" s="183" t="s">
        <v>54</v>
      </c>
      <c r="H3" s="183" t="s">
        <v>1</v>
      </c>
      <c r="I3" s="183" t="s">
        <v>44</v>
      </c>
      <c r="J3" s="184" t="s">
        <v>2</v>
      </c>
      <c r="K3" s="184"/>
      <c r="L3" s="184"/>
      <c r="M3" s="184"/>
      <c r="N3" s="184"/>
      <c r="O3" s="184"/>
    </row>
    <row r="4" spans="1:15" ht="88.5" customHeight="1">
      <c r="A4" s="187"/>
      <c r="B4" s="188"/>
      <c r="C4" s="183" t="s">
        <v>3</v>
      </c>
      <c r="D4" s="183" t="s">
        <v>4</v>
      </c>
      <c r="E4" s="183" t="s">
        <v>5</v>
      </c>
      <c r="F4" s="183" t="s">
        <v>6</v>
      </c>
      <c r="G4" s="183"/>
      <c r="H4" s="183"/>
      <c r="I4" s="183"/>
      <c r="J4" s="184"/>
      <c r="K4" s="184"/>
      <c r="L4" s="184"/>
      <c r="M4" s="184"/>
      <c r="N4" s="184"/>
      <c r="O4" s="184"/>
    </row>
    <row r="5" spans="1:15" ht="24" customHeight="1">
      <c r="A5" s="187"/>
      <c r="B5" s="188"/>
      <c r="C5" s="183"/>
      <c r="D5" s="183"/>
      <c r="E5" s="183"/>
      <c r="F5" s="183"/>
      <c r="G5" s="183"/>
      <c r="H5" s="183"/>
      <c r="I5" s="183"/>
      <c r="J5" s="179" t="s">
        <v>48</v>
      </c>
      <c r="K5" s="179" t="s">
        <v>49</v>
      </c>
      <c r="L5" s="179" t="s">
        <v>50</v>
      </c>
      <c r="M5" s="179" t="s">
        <v>51</v>
      </c>
      <c r="N5" s="179"/>
      <c r="O5" s="179"/>
    </row>
    <row r="6" spans="1:15" s="10" customFormat="1" ht="37.5" customHeight="1">
      <c r="A6" s="187"/>
      <c r="B6" s="188"/>
      <c r="C6" s="183"/>
      <c r="D6" s="183"/>
      <c r="E6" s="183"/>
      <c r="F6" s="183"/>
      <c r="G6" s="183"/>
      <c r="H6" s="183"/>
      <c r="I6" s="183"/>
      <c r="J6" s="179"/>
      <c r="K6" s="179"/>
      <c r="L6" s="179"/>
      <c r="M6" s="51" t="s">
        <v>47</v>
      </c>
      <c r="N6" s="52" t="s">
        <v>7</v>
      </c>
      <c r="O6" s="52" t="s">
        <v>8</v>
      </c>
    </row>
    <row r="7" spans="1:15" s="10" customFormat="1" ht="18.75">
      <c r="A7" s="54" t="s">
        <v>41</v>
      </c>
      <c r="B7" s="50">
        <v>2</v>
      </c>
      <c r="C7" s="54" t="s">
        <v>121</v>
      </c>
      <c r="D7" s="54" t="s">
        <v>122</v>
      </c>
      <c r="E7" s="54" t="s">
        <v>94</v>
      </c>
      <c r="F7" s="54" t="s">
        <v>95</v>
      </c>
      <c r="G7" s="54" t="s">
        <v>96</v>
      </c>
      <c r="H7" s="54" t="s">
        <v>42</v>
      </c>
      <c r="I7" s="54" t="s">
        <v>97</v>
      </c>
      <c r="J7" s="51">
        <v>10</v>
      </c>
      <c r="K7" s="51">
        <v>11</v>
      </c>
      <c r="L7" s="51">
        <v>12</v>
      </c>
      <c r="M7" s="178">
        <v>13</v>
      </c>
      <c r="N7" s="178"/>
      <c r="O7" s="178"/>
    </row>
    <row r="8" spans="1:15" s="10" customFormat="1" ht="38.25" customHeight="1">
      <c r="A8" s="128" t="s">
        <v>9</v>
      </c>
      <c r="B8" s="191" t="s">
        <v>125</v>
      </c>
      <c r="C8" s="191"/>
      <c r="D8" s="191"/>
      <c r="E8" s="191"/>
      <c r="F8" s="191"/>
      <c r="G8" s="191"/>
      <c r="H8" s="191"/>
      <c r="I8" s="191"/>
      <c r="J8" s="111">
        <f aca="true" t="shared" si="0" ref="J8:O8">J9+J43+J76+J143+J220+J228</f>
        <v>1018973.0999999999</v>
      </c>
      <c r="K8" s="111">
        <f t="shared" si="0"/>
        <v>1223677</v>
      </c>
      <c r="L8" s="111">
        <f t="shared" si="0"/>
        <v>544992</v>
      </c>
      <c r="M8" s="111">
        <f t="shared" si="0"/>
        <v>963673.9999999998</v>
      </c>
      <c r="N8" s="111">
        <f t="shared" si="0"/>
        <v>963568.0999999997</v>
      </c>
      <c r="O8" s="111">
        <f t="shared" si="0"/>
        <v>105.9</v>
      </c>
    </row>
    <row r="9" spans="1:15" ht="19.5" customHeight="1">
      <c r="A9" s="129" t="s">
        <v>137</v>
      </c>
      <c r="B9" s="14"/>
      <c r="C9" s="140"/>
      <c r="D9" s="140"/>
      <c r="E9" s="14"/>
      <c r="F9" s="14"/>
      <c r="G9" s="15"/>
      <c r="H9" s="16"/>
      <c r="I9" s="17"/>
      <c r="J9" s="124">
        <f aca="true" t="shared" si="1" ref="J9:O9">J10+J24+J36</f>
        <v>87904.8</v>
      </c>
      <c r="K9" s="124">
        <f t="shared" si="1"/>
        <v>80512.59999999999</v>
      </c>
      <c r="L9" s="124">
        <f t="shared" si="1"/>
        <v>77916.59999999999</v>
      </c>
      <c r="M9" s="124">
        <f t="shared" si="1"/>
        <v>95757.49999999999</v>
      </c>
      <c r="N9" s="124">
        <f t="shared" si="1"/>
        <v>95757.49999999999</v>
      </c>
      <c r="O9" s="124">
        <f t="shared" si="1"/>
        <v>0</v>
      </c>
    </row>
    <row r="10" spans="1:15" ht="21.75" customHeight="1">
      <c r="A10" s="180" t="s">
        <v>10</v>
      </c>
      <c r="B10" s="172" t="s">
        <v>126</v>
      </c>
      <c r="C10" s="118"/>
      <c r="D10" s="118"/>
      <c r="E10" s="118"/>
      <c r="F10" s="118"/>
      <c r="G10" s="21"/>
      <c r="H10" s="22"/>
      <c r="I10" s="22"/>
      <c r="J10" s="105">
        <f>J11+J12+J13+J14+J15+J16+J17+J18+J19+J20+J21+J22+J23</f>
        <v>72662.6</v>
      </c>
      <c r="K10" s="123">
        <f>K11+K12+K13+K14+K15+K17+K18+K19+K20+K21+K22+K23</f>
        <v>80512.59999999999</v>
      </c>
      <c r="L10" s="123">
        <f>L11+L12+L13+L14+L15+L17+L18+L19+L20+L21+L22+L23</f>
        <v>77916.59999999999</v>
      </c>
      <c r="M10" s="111">
        <f>M11+M12+M13+M14+M15+M17+M18+M19+M23+M22+M20+M21</f>
        <v>81375.79999999999</v>
      </c>
      <c r="N10" s="111">
        <f>N11+N12+N13+N14+N15+N17+N18+N19+N23+N22+N20+N21</f>
        <v>81375.79999999999</v>
      </c>
      <c r="O10" s="111">
        <f>O11+O12+O13+O14+O15+O17+O18+O19+O23+O22+O20+O21</f>
        <v>0</v>
      </c>
    </row>
    <row r="11" spans="1:15" ht="21.75" customHeight="1">
      <c r="A11" s="175"/>
      <c r="B11" s="174"/>
      <c r="C11" s="140" t="s">
        <v>304</v>
      </c>
      <c r="D11" s="140" t="s">
        <v>308</v>
      </c>
      <c r="E11" s="32" t="s">
        <v>309</v>
      </c>
      <c r="F11" s="32">
        <v>100</v>
      </c>
      <c r="G11" s="21"/>
      <c r="H11" s="22"/>
      <c r="I11" s="22"/>
      <c r="J11" s="105">
        <v>1754.9</v>
      </c>
      <c r="K11" s="105">
        <v>1870</v>
      </c>
      <c r="L11" s="105">
        <v>1870</v>
      </c>
      <c r="M11" s="105">
        <f aca="true" t="shared" si="2" ref="M11:M23">N11+O11</f>
        <v>1977.6</v>
      </c>
      <c r="N11" s="106">
        <v>1977.6</v>
      </c>
      <c r="O11" s="106">
        <v>0</v>
      </c>
    </row>
    <row r="12" spans="1:15" ht="41.25" customHeight="1">
      <c r="A12" s="175"/>
      <c r="B12" s="174"/>
      <c r="C12" s="140" t="s">
        <v>304</v>
      </c>
      <c r="D12" s="140" t="s">
        <v>298</v>
      </c>
      <c r="E12" s="32" t="s">
        <v>309</v>
      </c>
      <c r="F12" s="32">
        <v>100</v>
      </c>
      <c r="G12" s="21"/>
      <c r="H12" s="22"/>
      <c r="I12" s="22"/>
      <c r="J12" s="105">
        <v>42521.7</v>
      </c>
      <c r="K12" s="105">
        <v>46632</v>
      </c>
      <c r="L12" s="105">
        <v>46093.2</v>
      </c>
      <c r="M12" s="105">
        <f t="shared" si="2"/>
        <v>47822.4</v>
      </c>
      <c r="N12" s="106">
        <v>47822.4</v>
      </c>
      <c r="O12" s="106">
        <v>0</v>
      </c>
    </row>
    <row r="13" spans="1:15" ht="21.75" customHeight="1">
      <c r="A13" s="175"/>
      <c r="B13" s="174"/>
      <c r="C13" s="140" t="s">
        <v>304</v>
      </c>
      <c r="D13" s="140" t="s">
        <v>298</v>
      </c>
      <c r="E13" s="32" t="s">
        <v>310</v>
      </c>
      <c r="F13" s="32">
        <v>100</v>
      </c>
      <c r="G13" s="21"/>
      <c r="H13" s="22"/>
      <c r="I13" s="22"/>
      <c r="J13" s="105">
        <v>1441.1</v>
      </c>
      <c r="K13" s="105">
        <v>1701.2</v>
      </c>
      <c r="L13" s="105">
        <v>1698</v>
      </c>
      <c r="M13" s="105">
        <f t="shared" si="2"/>
        <v>1798.6</v>
      </c>
      <c r="N13" s="106">
        <v>1798.6</v>
      </c>
      <c r="O13" s="106">
        <v>0</v>
      </c>
    </row>
    <row r="14" spans="1:15" ht="21.75" customHeight="1">
      <c r="A14" s="175"/>
      <c r="B14" s="174"/>
      <c r="C14" s="140" t="s">
        <v>304</v>
      </c>
      <c r="D14" s="140" t="s">
        <v>298</v>
      </c>
      <c r="E14" s="32" t="s">
        <v>311</v>
      </c>
      <c r="F14" s="32">
        <v>100</v>
      </c>
      <c r="G14" s="21"/>
      <c r="H14" s="22"/>
      <c r="I14" s="22"/>
      <c r="J14" s="105">
        <v>341.3</v>
      </c>
      <c r="K14" s="105">
        <v>364.8</v>
      </c>
      <c r="L14" s="105">
        <v>364.8</v>
      </c>
      <c r="M14" s="105">
        <f t="shared" si="2"/>
        <v>327.2</v>
      </c>
      <c r="N14" s="106">
        <v>327.2</v>
      </c>
      <c r="O14" s="106">
        <v>0</v>
      </c>
    </row>
    <row r="15" spans="1:15" ht="21.75" customHeight="1">
      <c r="A15" s="175"/>
      <c r="B15" s="174"/>
      <c r="C15" s="140" t="s">
        <v>304</v>
      </c>
      <c r="D15" s="140" t="s">
        <v>306</v>
      </c>
      <c r="E15" s="32" t="s">
        <v>307</v>
      </c>
      <c r="F15" s="32">
        <v>100</v>
      </c>
      <c r="G15" s="21"/>
      <c r="H15" s="22"/>
      <c r="I15" s="22"/>
      <c r="J15" s="105">
        <v>11946.2</v>
      </c>
      <c r="K15" s="105">
        <v>14400</v>
      </c>
      <c r="L15" s="105">
        <v>12841.7</v>
      </c>
      <c r="M15" s="105">
        <f t="shared" si="2"/>
        <v>14392</v>
      </c>
      <c r="N15" s="106">
        <v>14392</v>
      </c>
      <c r="O15" s="106">
        <v>0</v>
      </c>
    </row>
    <row r="16" spans="1:15" ht="21.75" customHeight="1">
      <c r="A16" s="175"/>
      <c r="B16" s="174"/>
      <c r="C16" s="140" t="s">
        <v>304</v>
      </c>
      <c r="D16" s="140" t="s">
        <v>306</v>
      </c>
      <c r="E16" s="158" t="s">
        <v>499</v>
      </c>
      <c r="F16" s="32">
        <v>100</v>
      </c>
      <c r="G16" s="21"/>
      <c r="H16" s="22"/>
      <c r="I16" s="22"/>
      <c r="J16" s="105">
        <v>167.2</v>
      </c>
      <c r="K16" s="105">
        <v>0</v>
      </c>
      <c r="L16" s="105">
        <v>0</v>
      </c>
      <c r="M16" s="105">
        <v>0</v>
      </c>
      <c r="N16" s="106">
        <v>0</v>
      </c>
      <c r="O16" s="106">
        <v>0</v>
      </c>
    </row>
    <row r="17" spans="1:15" ht="21.75" customHeight="1">
      <c r="A17" s="175"/>
      <c r="B17" s="174"/>
      <c r="C17" s="140" t="s">
        <v>304</v>
      </c>
      <c r="D17" s="140" t="s">
        <v>305</v>
      </c>
      <c r="E17" s="32" t="s">
        <v>303</v>
      </c>
      <c r="F17" s="32">
        <v>100</v>
      </c>
      <c r="G17" s="21"/>
      <c r="H17" s="22"/>
      <c r="I17" s="22"/>
      <c r="J17" s="105">
        <v>2916.3</v>
      </c>
      <c r="K17" s="105">
        <v>3222.2</v>
      </c>
      <c r="L17" s="105">
        <v>3222.2</v>
      </c>
      <c r="M17" s="105">
        <f t="shared" si="2"/>
        <v>3303.1</v>
      </c>
      <c r="N17" s="106">
        <v>3303.1</v>
      </c>
      <c r="O17" s="106">
        <v>0</v>
      </c>
    </row>
    <row r="18" spans="1:15" ht="21.75" customHeight="1">
      <c r="A18" s="175"/>
      <c r="B18" s="174"/>
      <c r="C18" s="140" t="s">
        <v>298</v>
      </c>
      <c r="D18" s="140" t="s">
        <v>300</v>
      </c>
      <c r="E18" s="32" t="s">
        <v>302</v>
      </c>
      <c r="F18" s="32">
        <v>100</v>
      </c>
      <c r="G18" s="21"/>
      <c r="H18" s="22"/>
      <c r="I18" s="22"/>
      <c r="J18" s="105">
        <v>3666.3</v>
      </c>
      <c r="K18" s="105">
        <v>3829.7</v>
      </c>
      <c r="L18" s="105">
        <v>3829.7</v>
      </c>
      <c r="M18" s="105">
        <f t="shared" si="2"/>
        <v>2847.3</v>
      </c>
      <c r="N18" s="106">
        <v>2847.3</v>
      </c>
      <c r="O18" s="106">
        <v>0</v>
      </c>
    </row>
    <row r="19" spans="1:15" ht="21.75" customHeight="1">
      <c r="A19" s="175"/>
      <c r="B19" s="174"/>
      <c r="C19" s="140" t="s">
        <v>296</v>
      </c>
      <c r="D19" s="140" t="s">
        <v>295</v>
      </c>
      <c r="E19" s="32" t="s">
        <v>293</v>
      </c>
      <c r="F19" s="32">
        <v>100</v>
      </c>
      <c r="G19" s="21"/>
      <c r="H19" s="22"/>
      <c r="I19" s="22"/>
      <c r="J19" s="105">
        <v>3475</v>
      </c>
      <c r="K19" s="105">
        <v>3538.8</v>
      </c>
      <c r="L19" s="105">
        <v>3537.5</v>
      </c>
      <c r="M19" s="105">
        <f t="shared" si="2"/>
        <v>3598.5</v>
      </c>
      <c r="N19" s="106">
        <v>3598.5</v>
      </c>
      <c r="O19" s="106">
        <v>0</v>
      </c>
    </row>
    <row r="20" spans="1:15" ht="21.75" customHeight="1">
      <c r="A20" s="175"/>
      <c r="B20" s="174"/>
      <c r="C20" s="140" t="s">
        <v>296</v>
      </c>
      <c r="D20" s="140" t="s">
        <v>295</v>
      </c>
      <c r="E20" s="32" t="s">
        <v>312</v>
      </c>
      <c r="F20" s="32">
        <v>100</v>
      </c>
      <c r="G20" s="21"/>
      <c r="H20" s="22"/>
      <c r="I20" s="22"/>
      <c r="J20" s="105">
        <v>357</v>
      </c>
      <c r="K20" s="105">
        <v>475.7</v>
      </c>
      <c r="L20" s="105">
        <v>433.7</v>
      </c>
      <c r="M20" s="105">
        <f t="shared" si="2"/>
        <v>621</v>
      </c>
      <c r="N20" s="106">
        <v>621</v>
      </c>
      <c r="O20" s="106">
        <v>0</v>
      </c>
    </row>
    <row r="21" spans="1:15" ht="21.75" customHeight="1">
      <c r="A21" s="175"/>
      <c r="B21" s="174"/>
      <c r="C21" s="140" t="s">
        <v>296</v>
      </c>
      <c r="D21" s="140" t="s">
        <v>295</v>
      </c>
      <c r="E21" s="32" t="s">
        <v>313</v>
      </c>
      <c r="F21" s="32">
        <v>100</v>
      </c>
      <c r="G21" s="21"/>
      <c r="H21" s="22"/>
      <c r="I21" s="22"/>
      <c r="J21" s="105">
        <v>848.3</v>
      </c>
      <c r="K21" s="105">
        <v>980.8</v>
      </c>
      <c r="L21" s="105">
        <v>980.8</v>
      </c>
      <c r="M21" s="105">
        <f t="shared" si="2"/>
        <v>876.3</v>
      </c>
      <c r="N21" s="106">
        <v>876.3</v>
      </c>
      <c r="O21" s="106">
        <v>0</v>
      </c>
    </row>
    <row r="22" spans="1:15" ht="21.75" customHeight="1">
      <c r="A22" s="175"/>
      <c r="B22" s="174"/>
      <c r="C22" s="140" t="s">
        <v>297</v>
      </c>
      <c r="D22" s="140" t="s">
        <v>298</v>
      </c>
      <c r="E22" s="32" t="s">
        <v>294</v>
      </c>
      <c r="F22" s="32">
        <v>100</v>
      </c>
      <c r="G22" s="21"/>
      <c r="H22" s="22"/>
      <c r="I22" s="22"/>
      <c r="J22" s="105">
        <v>1756.2</v>
      </c>
      <c r="K22" s="105">
        <v>1764</v>
      </c>
      <c r="L22" s="105">
        <v>1321.4</v>
      </c>
      <c r="M22" s="105">
        <f t="shared" si="2"/>
        <v>1975.9</v>
      </c>
      <c r="N22" s="106">
        <v>1975.9</v>
      </c>
      <c r="O22" s="106">
        <v>0</v>
      </c>
    </row>
    <row r="23" spans="1:15" ht="21.75" customHeight="1">
      <c r="A23" s="171"/>
      <c r="B23" s="173"/>
      <c r="C23" s="140" t="s">
        <v>299</v>
      </c>
      <c r="D23" s="140" t="s">
        <v>300</v>
      </c>
      <c r="E23" s="32" t="s">
        <v>301</v>
      </c>
      <c r="F23" s="32">
        <v>100</v>
      </c>
      <c r="G23" s="21"/>
      <c r="H23" s="22"/>
      <c r="I23" s="22"/>
      <c r="J23" s="105">
        <v>1471.1</v>
      </c>
      <c r="K23" s="105">
        <v>1733.4</v>
      </c>
      <c r="L23" s="105">
        <v>1723.6</v>
      </c>
      <c r="M23" s="105">
        <f t="shared" si="2"/>
        <v>1835.9</v>
      </c>
      <c r="N23" s="106">
        <v>1835.9</v>
      </c>
      <c r="O23" s="106">
        <v>0</v>
      </c>
    </row>
    <row r="24" spans="1:15" ht="43.5" customHeight="1">
      <c r="A24" s="180" t="s">
        <v>11</v>
      </c>
      <c r="B24" s="172" t="s">
        <v>127</v>
      </c>
      <c r="C24" s="140"/>
      <c r="D24" s="140"/>
      <c r="E24" s="14"/>
      <c r="F24" s="32"/>
      <c r="G24" s="15"/>
      <c r="H24" s="15"/>
      <c r="I24" s="62"/>
      <c r="J24" s="123">
        <f aca="true" t="shared" si="3" ref="J24:O24">J25+J26+J27+J28+J29+J30+J31+J32+J33+J34+J35</f>
        <v>15159.4</v>
      </c>
      <c r="K24" s="123">
        <f t="shared" si="3"/>
        <v>0</v>
      </c>
      <c r="L24" s="123">
        <f t="shared" si="3"/>
        <v>0</v>
      </c>
      <c r="M24" s="105">
        <f t="shared" si="3"/>
        <v>14306.499999999996</v>
      </c>
      <c r="N24" s="105">
        <f t="shared" si="3"/>
        <v>14306.499999999996</v>
      </c>
      <c r="O24" s="105">
        <f t="shared" si="3"/>
        <v>0</v>
      </c>
    </row>
    <row r="25" spans="1:15" ht="27.75" customHeight="1">
      <c r="A25" s="175"/>
      <c r="B25" s="174"/>
      <c r="C25" s="140" t="s">
        <v>304</v>
      </c>
      <c r="D25" s="140" t="s">
        <v>308</v>
      </c>
      <c r="E25" s="32" t="s">
        <v>309</v>
      </c>
      <c r="F25" s="32">
        <v>200</v>
      </c>
      <c r="G25" s="15"/>
      <c r="H25" s="15"/>
      <c r="I25" s="62"/>
      <c r="J25" s="123">
        <v>670.5</v>
      </c>
      <c r="K25" s="123"/>
      <c r="L25" s="123"/>
      <c r="M25" s="105">
        <f aca="true" t="shared" si="4" ref="M25:M35">N25+O25</f>
        <v>905.7</v>
      </c>
      <c r="N25" s="105">
        <v>905.7</v>
      </c>
      <c r="O25" s="105">
        <v>0</v>
      </c>
    </row>
    <row r="26" spans="1:15" ht="26.25" customHeight="1">
      <c r="A26" s="175"/>
      <c r="B26" s="174"/>
      <c r="C26" s="140" t="s">
        <v>304</v>
      </c>
      <c r="D26" s="140" t="s">
        <v>298</v>
      </c>
      <c r="E26" s="32" t="s">
        <v>309</v>
      </c>
      <c r="F26" s="32">
        <v>200</v>
      </c>
      <c r="G26" s="15"/>
      <c r="H26" s="15"/>
      <c r="I26" s="62"/>
      <c r="J26" s="123">
        <v>11869</v>
      </c>
      <c r="K26" s="123"/>
      <c r="L26" s="123"/>
      <c r="M26" s="105">
        <f t="shared" si="4"/>
        <v>11338.4</v>
      </c>
      <c r="N26" s="105">
        <v>11338.4</v>
      </c>
      <c r="O26" s="105">
        <v>0</v>
      </c>
    </row>
    <row r="27" spans="1:15" ht="31.5" customHeight="1">
      <c r="A27" s="175"/>
      <c r="B27" s="174"/>
      <c r="C27" s="140" t="s">
        <v>304</v>
      </c>
      <c r="D27" s="140" t="s">
        <v>298</v>
      </c>
      <c r="E27" s="32" t="s">
        <v>311</v>
      </c>
      <c r="F27" s="32">
        <v>200</v>
      </c>
      <c r="G27" s="15"/>
      <c r="H27" s="15"/>
      <c r="I27" s="62"/>
      <c r="J27" s="123">
        <v>9.2</v>
      </c>
      <c r="K27" s="123"/>
      <c r="L27" s="123"/>
      <c r="M27" s="105">
        <f t="shared" si="4"/>
        <v>33.8</v>
      </c>
      <c r="N27" s="105">
        <v>33.8</v>
      </c>
      <c r="O27" s="105">
        <v>0</v>
      </c>
    </row>
    <row r="28" spans="1:15" ht="27.75" customHeight="1">
      <c r="A28" s="175"/>
      <c r="B28" s="174"/>
      <c r="C28" s="140" t="s">
        <v>304</v>
      </c>
      <c r="D28" s="140" t="s">
        <v>306</v>
      </c>
      <c r="E28" s="32" t="s">
        <v>307</v>
      </c>
      <c r="F28" s="32">
        <v>200</v>
      </c>
      <c r="G28" s="15"/>
      <c r="H28" s="15"/>
      <c r="I28" s="62"/>
      <c r="J28" s="123">
        <v>1079.8</v>
      </c>
      <c r="K28" s="123"/>
      <c r="L28" s="123"/>
      <c r="M28" s="105">
        <f t="shared" si="4"/>
        <v>814.8</v>
      </c>
      <c r="N28" s="105">
        <v>814.8</v>
      </c>
      <c r="O28" s="105">
        <v>0</v>
      </c>
    </row>
    <row r="29" spans="1:15" ht="27.75" customHeight="1">
      <c r="A29" s="175"/>
      <c r="B29" s="174"/>
      <c r="C29" s="140" t="s">
        <v>304</v>
      </c>
      <c r="D29" s="140" t="s">
        <v>305</v>
      </c>
      <c r="E29" s="32" t="s">
        <v>303</v>
      </c>
      <c r="F29" s="32">
        <v>200</v>
      </c>
      <c r="G29" s="15"/>
      <c r="H29" s="15"/>
      <c r="I29" s="62"/>
      <c r="J29" s="123">
        <v>173.1</v>
      </c>
      <c r="K29" s="123"/>
      <c r="L29" s="123"/>
      <c r="M29" s="105">
        <f t="shared" si="4"/>
        <v>170.3</v>
      </c>
      <c r="N29" s="105">
        <v>170.3</v>
      </c>
      <c r="O29" s="105">
        <v>0</v>
      </c>
    </row>
    <row r="30" spans="1:15" ht="28.5" customHeight="1">
      <c r="A30" s="175"/>
      <c r="B30" s="174"/>
      <c r="C30" s="140" t="s">
        <v>298</v>
      </c>
      <c r="D30" s="140" t="s">
        <v>300</v>
      </c>
      <c r="E30" s="32" t="s">
        <v>302</v>
      </c>
      <c r="F30" s="32">
        <v>200</v>
      </c>
      <c r="G30" s="15"/>
      <c r="H30" s="15"/>
      <c r="I30" s="62"/>
      <c r="J30" s="123">
        <v>394.9</v>
      </c>
      <c r="K30" s="123"/>
      <c r="L30" s="123"/>
      <c r="M30" s="105">
        <f t="shared" si="4"/>
        <v>463.8</v>
      </c>
      <c r="N30" s="105">
        <v>463.8</v>
      </c>
      <c r="O30" s="105">
        <v>0</v>
      </c>
    </row>
    <row r="31" spans="1:15" ht="27.75" customHeight="1">
      <c r="A31" s="175"/>
      <c r="B31" s="174"/>
      <c r="C31" s="140" t="s">
        <v>296</v>
      </c>
      <c r="D31" s="140" t="s">
        <v>295</v>
      </c>
      <c r="E31" s="32" t="s">
        <v>293</v>
      </c>
      <c r="F31" s="32">
        <v>200</v>
      </c>
      <c r="G31" s="15"/>
      <c r="H31" s="15"/>
      <c r="I31" s="62"/>
      <c r="J31" s="123">
        <v>271.7</v>
      </c>
      <c r="K31" s="123"/>
      <c r="L31" s="123"/>
      <c r="M31" s="105">
        <f t="shared" si="4"/>
        <v>234.2</v>
      </c>
      <c r="N31" s="105">
        <v>234.2</v>
      </c>
      <c r="O31" s="105">
        <v>0</v>
      </c>
    </row>
    <row r="32" spans="1:15" ht="27.75" customHeight="1">
      <c r="A32" s="175"/>
      <c r="B32" s="174"/>
      <c r="C32" s="140" t="s">
        <v>296</v>
      </c>
      <c r="D32" s="140" t="s">
        <v>295</v>
      </c>
      <c r="E32" s="32" t="s">
        <v>312</v>
      </c>
      <c r="F32" s="32">
        <v>200</v>
      </c>
      <c r="G32" s="15"/>
      <c r="H32" s="15"/>
      <c r="I32" s="62"/>
      <c r="J32" s="123">
        <v>346.5</v>
      </c>
      <c r="K32" s="123"/>
      <c r="L32" s="123"/>
      <c r="M32" s="105">
        <f t="shared" si="4"/>
        <v>26.8</v>
      </c>
      <c r="N32" s="105">
        <v>26.8</v>
      </c>
      <c r="O32" s="105">
        <v>0</v>
      </c>
    </row>
    <row r="33" spans="1:15" ht="27.75" customHeight="1">
      <c r="A33" s="175"/>
      <c r="B33" s="174"/>
      <c r="C33" s="140" t="s">
        <v>296</v>
      </c>
      <c r="D33" s="140" t="s">
        <v>295</v>
      </c>
      <c r="E33" s="32" t="s">
        <v>313</v>
      </c>
      <c r="F33" s="32">
        <v>200</v>
      </c>
      <c r="G33" s="15"/>
      <c r="H33" s="15"/>
      <c r="I33" s="62"/>
      <c r="J33" s="123">
        <v>43</v>
      </c>
      <c r="K33" s="123"/>
      <c r="L33" s="123"/>
      <c r="M33" s="105">
        <f t="shared" si="4"/>
        <v>51.5</v>
      </c>
      <c r="N33" s="105">
        <v>51.5</v>
      </c>
      <c r="O33" s="105">
        <v>0</v>
      </c>
    </row>
    <row r="34" spans="1:15" ht="27.75" customHeight="1">
      <c r="A34" s="175"/>
      <c r="B34" s="174"/>
      <c r="C34" s="140" t="s">
        <v>297</v>
      </c>
      <c r="D34" s="140" t="s">
        <v>298</v>
      </c>
      <c r="E34" s="32" t="s">
        <v>294</v>
      </c>
      <c r="F34" s="32">
        <v>200</v>
      </c>
      <c r="G34" s="15"/>
      <c r="H34" s="15"/>
      <c r="I34" s="62"/>
      <c r="J34" s="123">
        <v>187.8</v>
      </c>
      <c r="K34" s="123"/>
      <c r="L34" s="123"/>
      <c r="M34" s="105">
        <f t="shared" si="4"/>
        <v>151.9</v>
      </c>
      <c r="N34" s="105">
        <v>151.9</v>
      </c>
      <c r="O34" s="105">
        <v>0</v>
      </c>
    </row>
    <row r="35" spans="1:15" ht="27" customHeight="1">
      <c r="A35" s="171"/>
      <c r="B35" s="173"/>
      <c r="C35" s="140" t="s">
        <v>299</v>
      </c>
      <c r="D35" s="140" t="s">
        <v>300</v>
      </c>
      <c r="E35" s="32" t="s">
        <v>301</v>
      </c>
      <c r="F35" s="32">
        <v>200</v>
      </c>
      <c r="G35" s="15"/>
      <c r="H35" s="15"/>
      <c r="I35" s="62"/>
      <c r="J35" s="123">
        <v>113.9</v>
      </c>
      <c r="K35" s="123"/>
      <c r="L35" s="123"/>
      <c r="M35" s="105">
        <f t="shared" si="4"/>
        <v>115.3</v>
      </c>
      <c r="N35" s="105">
        <v>115.3</v>
      </c>
      <c r="O35" s="105">
        <v>0</v>
      </c>
    </row>
    <row r="36" spans="1:15" ht="21" customHeight="1">
      <c r="A36" s="180" t="s">
        <v>30</v>
      </c>
      <c r="B36" s="172" t="s">
        <v>55</v>
      </c>
      <c r="C36" s="118"/>
      <c r="D36" s="118"/>
      <c r="E36" s="118"/>
      <c r="F36" s="32"/>
      <c r="G36" s="142"/>
      <c r="H36" s="15"/>
      <c r="I36" s="62"/>
      <c r="J36" s="123">
        <f>J37+J38+J39+J40+J41+J42</f>
        <v>82.8</v>
      </c>
      <c r="K36" s="123">
        <f>K37+K38+K39+K40+K41</f>
        <v>0</v>
      </c>
      <c r="L36" s="123">
        <f>L37+L38+L39+L40+L41</f>
        <v>0</v>
      </c>
      <c r="M36" s="105">
        <f>M37+M38+M39+M40+M41</f>
        <v>75.19999999999999</v>
      </c>
      <c r="N36" s="105">
        <f>N37+N38+N39+N40+N41</f>
        <v>75.19999999999999</v>
      </c>
      <c r="O36" s="105">
        <f>O37+O38+O39+O40+O41</f>
        <v>0</v>
      </c>
    </row>
    <row r="37" spans="1:15" ht="21" customHeight="1">
      <c r="A37" s="175"/>
      <c r="B37" s="174"/>
      <c r="C37" s="140" t="s">
        <v>304</v>
      </c>
      <c r="D37" s="140" t="s">
        <v>308</v>
      </c>
      <c r="E37" s="32" t="s">
        <v>309</v>
      </c>
      <c r="F37" s="141">
        <v>800</v>
      </c>
      <c r="G37" s="142"/>
      <c r="H37" s="15"/>
      <c r="I37" s="62"/>
      <c r="J37" s="123">
        <v>0.1</v>
      </c>
      <c r="K37" s="123"/>
      <c r="L37" s="123"/>
      <c r="M37" s="105">
        <f>N37+O37</f>
        <v>0.1</v>
      </c>
      <c r="N37" s="106">
        <v>0.1</v>
      </c>
      <c r="O37" s="106">
        <v>0</v>
      </c>
    </row>
    <row r="38" spans="1:15" ht="21" customHeight="1">
      <c r="A38" s="175"/>
      <c r="B38" s="174"/>
      <c r="C38" s="140" t="s">
        <v>304</v>
      </c>
      <c r="D38" s="140" t="s">
        <v>298</v>
      </c>
      <c r="E38" s="32" t="s">
        <v>309</v>
      </c>
      <c r="F38" s="141">
        <v>800</v>
      </c>
      <c r="G38" s="142"/>
      <c r="H38" s="15"/>
      <c r="I38" s="62"/>
      <c r="J38" s="123">
        <v>78.4</v>
      </c>
      <c r="K38" s="123"/>
      <c r="L38" s="123"/>
      <c r="M38" s="105">
        <f>N38+O38</f>
        <v>74.2</v>
      </c>
      <c r="N38" s="106">
        <v>74.2</v>
      </c>
      <c r="O38" s="106">
        <v>0</v>
      </c>
    </row>
    <row r="39" spans="1:15" ht="21" customHeight="1">
      <c r="A39" s="175"/>
      <c r="B39" s="174"/>
      <c r="C39" s="140" t="s">
        <v>304</v>
      </c>
      <c r="D39" s="140" t="s">
        <v>306</v>
      </c>
      <c r="E39" s="32" t="s">
        <v>307</v>
      </c>
      <c r="F39" s="32">
        <v>800</v>
      </c>
      <c r="G39" s="142"/>
      <c r="H39" s="15"/>
      <c r="I39" s="62"/>
      <c r="J39" s="123">
        <v>2</v>
      </c>
      <c r="K39" s="123"/>
      <c r="L39" s="123"/>
      <c r="M39" s="105">
        <f>N39+O39</f>
        <v>0.5</v>
      </c>
      <c r="N39" s="106">
        <v>0.5</v>
      </c>
      <c r="O39" s="106">
        <v>0</v>
      </c>
    </row>
    <row r="40" spans="1:15" ht="21" customHeight="1">
      <c r="A40" s="175"/>
      <c r="B40" s="174"/>
      <c r="C40" s="140" t="s">
        <v>304</v>
      </c>
      <c r="D40" s="140" t="s">
        <v>305</v>
      </c>
      <c r="E40" s="32" t="s">
        <v>303</v>
      </c>
      <c r="F40" s="32">
        <v>800</v>
      </c>
      <c r="G40" s="142"/>
      <c r="H40" s="15"/>
      <c r="I40" s="62"/>
      <c r="J40" s="123">
        <v>1</v>
      </c>
      <c r="K40" s="123"/>
      <c r="L40" s="123"/>
      <c r="M40" s="105">
        <f>N40+O40</f>
        <v>0.1</v>
      </c>
      <c r="N40" s="106">
        <v>0.1</v>
      </c>
      <c r="O40" s="106">
        <v>0</v>
      </c>
    </row>
    <row r="41" spans="1:15" ht="21" customHeight="1">
      <c r="A41" s="171"/>
      <c r="B41" s="173"/>
      <c r="C41" s="140" t="s">
        <v>298</v>
      </c>
      <c r="D41" s="140" t="s">
        <v>300</v>
      </c>
      <c r="E41" s="32" t="s">
        <v>302</v>
      </c>
      <c r="F41" s="141">
        <v>800</v>
      </c>
      <c r="G41" s="142"/>
      <c r="H41" s="15"/>
      <c r="I41" s="62"/>
      <c r="J41" s="123">
        <v>1.2</v>
      </c>
      <c r="K41" s="123"/>
      <c r="L41" s="123"/>
      <c r="M41" s="105">
        <f>N41+O41</f>
        <v>0.3</v>
      </c>
      <c r="N41" s="106">
        <v>0.3</v>
      </c>
      <c r="O41" s="106">
        <v>0</v>
      </c>
    </row>
    <row r="42" spans="1:15" ht="21" customHeight="1">
      <c r="A42" s="157"/>
      <c r="B42" s="156"/>
      <c r="C42" s="140" t="s">
        <v>299</v>
      </c>
      <c r="D42" s="140" t="s">
        <v>300</v>
      </c>
      <c r="E42" s="32" t="s">
        <v>301</v>
      </c>
      <c r="F42" s="141">
        <v>800</v>
      </c>
      <c r="G42" s="142"/>
      <c r="H42" s="15"/>
      <c r="I42" s="62"/>
      <c r="J42" s="123">
        <v>0.1</v>
      </c>
      <c r="K42" s="123"/>
      <c r="L42" s="123"/>
      <c r="M42" s="105">
        <v>0</v>
      </c>
      <c r="N42" s="106">
        <v>0</v>
      </c>
      <c r="O42" s="106">
        <v>0</v>
      </c>
    </row>
    <row r="43" spans="1:15" ht="44.25" customHeight="1">
      <c r="A43" s="192" t="s">
        <v>128</v>
      </c>
      <c r="B43" s="192"/>
      <c r="C43" s="192"/>
      <c r="D43" s="192"/>
      <c r="E43" s="192"/>
      <c r="F43" s="192"/>
      <c r="G43" s="192"/>
      <c r="H43" s="192"/>
      <c r="I43" s="192"/>
      <c r="J43" s="124">
        <f aca="true" t="shared" si="5" ref="J43:O43">J44+J56+J68</f>
        <v>64533.799999999996</v>
      </c>
      <c r="K43" s="124">
        <f t="shared" si="5"/>
        <v>66662.5</v>
      </c>
      <c r="L43" s="124">
        <f t="shared" si="5"/>
        <v>30560.700000000004</v>
      </c>
      <c r="M43" s="124">
        <f t="shared" si="5"/>
        <v>86084.29999999999</v>
      </c>
      <c r="N43" s="124">
        <f t="shared" si="5"/>
        <v>86084.29999999999</v>
      </c>
      <c r="O43" s="124">
        <f t="shared" si="5"/>
        <v>0</v>
      </c>
    </row>
    <row r="44" spans="1:15" ht="31.5" customHeight="1">
      <c r="A44" s="130" t="s">
        <v>12</v>
      </c>
      <c r="B44" s="14" t="s">
        <v>108</v>
      </c>
      <c r="C44" s="14"/>
      <c r="D44" s="14"/>
      <c r="E44" s="14"/>
      <c r="F44" s="32"/>
      <c r="G44" s="21"/>
      <c r="H44" s="22"/>
      <c r="I44" s="22"/>
      <c r="J44" s="123">
        <f>J45+J46+J47+J48+J51+J53+J54+J55+J52+J49+J50</f>
        <v>49878.7</v>
      </c>
      <c r="K44" s="123">
        <f>K45+K46+K47+K48+K51+K53+K54+K55+K52</f>
        <v>52263.5</v>
      </c>
      <c r="L44" s="123">
        <f>L45+L46+L47+L48+L51+L53+L54+L55+L52</f>
        <v>24779.9</v>
      </c>
      <c r="M44" s="123">
        <f>M45+M46+M47+M48+M51+M53+M54+M55+M52</f>
        <v>70729.9</v>
      </c>
      <c r="N44" s="123">
        <f>N45+N46+N47+N48+N51+N53+N54+N55+N52</f>
        <v>70729.9</v>
      </c>
      <c r="O44" s="123">
        <f>O45+O46+O47+O48+O51+O53+O54+O55+O52</f>
        <v>0</v>
      </c>
    </row>
    <row r="45" spans="1:15" ht="39.75" customHeight="1">
      <c r="A45" s="130" t="s">
        <v>142</v>
      </c>
      <c r="B45" s="14" t="s">
        <v>223</v>
      </c>
      <c r="C45" s="140" t="s">
        <v>308</v>
      </c>
      <c r="D45" s="14">
        <v>10</v>
      </c>
      <c r="E45" s="32" t="s">
        <v>317</v>
      </c>
      <c r="F45" s="32">
        <v>100</v>
      </c>
      <c r="G45" s="21"/>
      <c r="H45" s="22"/>
      <c r="I45" s="22"/>
      <c r="J45" s="105">
        <v>5796</v>
      </c>
      <c r="K45" s="105">
        <v>6341.8</v>
      </c>
      <c r="L45" s="105">
        <v>2720.5</v>
      </c>
      <c r="M45" s="105">
        <f aca="true" t="shared" si="6" ref="M45:M55">N45+O45</f>
        <v>6574.9</v>
      </c>
      <c r="N45" s="105">
        <v>6574.9</v>
      </c>
      <c r="O45" s="105">
        <v>0</v>
      </c>
    </row>
    <row r="46" spans="1:15" ht="39" customHeight="1">
      <c r="A46" s="130" t="s">
        <v>138</v>
      </c>
      <c r="B46" s="14" t="s">
        <v>144</v>
      </c>
      <c r="C46" s="140" t="s">
        <v>304</v>
      </c>
      <c r="D46" s="14">
        <v>13</v>
      </c>
      <c r="E46" s="32" t="s">
        <v>318</v>
      </c>
      <c r="F46" s="32">
        <v>100</v>
      </c>
      <c r="G46" s="21"/>
      <c r="H46" s="22"/>
      <c r="I46" s="22"/>
      <c r="J46" s="105">
        <v>1158.8</v>
      </c>
      <c r="K46" s="105">
        <v>1569.1</v>
      </c>
      <c r="L46" s="105">
        <v>532.3</v>
      </c>
      <c r="M46" s="105">
        <f t="shared" si="6"/>
        <v>1792</v>
      </c>
      <c r="N46" s="105">
        <v>1792</v>
      </c>
      <c r="O46" s="105">
        <v>0</v>
      </c>
    </row>
    <row r="47" spans="1:15" ht="41.25" customHeight="1">
      <c r="A47" s="130" t="s">
        <v>139</v>
      </c>
      <c r="B47" s="14" t="s">
        <v>145</v>
      </c>
      <c r="C47" s="140" t="s">
        <v>306</v>
      </c>
      <c r="D47" s="140" t="s">
        <v>308</v>
      </c>
      <c r="E47" s="32" t="s">
        <v>320</v>
      </c>
      <c r="F47" s="32">
        <v>100</v>
      </c>
      <c r="G47" s="21"/>
      <c r="H47" s="22"/>
      <c r="I47" s="22"/>
      <c r="J47" s="105">
        <v>393.8</v>
      </c>
      <c r="K47" s="105">
        <v>484</v>
      </c>
      <c r="L47" s="105">
        <v>269.7</v>
      </c>
      <c r="M47" s="105">
        <f t="shared" si="6"/>
        <v>494.1</v>
      </c>
      <c r="N47" s="105">
        <v>494.1</v>
      </c>
      <c r="O47" s="105">
        <v>0</v>
      </c>
    </row>
    <row r="48" spans="1:15" ht="31.5" customHeight="1">
      <c r="A48" s="130" t="s">
        <v>140</v>
      </c>
      <c r="B48" s="14" t="s">
        <v>147</v>
      </c>
      <c r="C48" s="140" t="s">
        <v>298</v>
      </c>
      <c r="D48" s="140" t="s">
        <v>314</v>
      </c>
      <c r="E48" s="32" t="s">
        <v>319</v>
      </c>
      <c r="F48" s="32">
        <v>100</v>
      </c>
      <c r="G48" s="21"/>
      <c r="H48" s="22"/>
      <c r="I48" s="22"/>
      <c r="J48" s="105">
        <v>2687.5</v>
      </c>
      <c r="K48" s="105">
        <v>2820.7</v>
      </c>
      <c r="L48" s="105">
        <v>1406.3</v>
      </c>
      <c r="M48" s="105">
        <f t="shared" si="6"/>
        <v>2999.8</v>
      </c>
      <c r="N48" s="105">
        <v>2999.8</v>
      </c>
      <c r="O48" s="105">
        <v>0</v>
      </c>
    </row>
    <row r="49" spans="1:15" ht="31.5" customHeight="1">
      <c r="A49" s="180" t="s">
        <v>141</v>
      </c>
      <c r="B49" s="172" t="s">
        <v>146</v>
      </c>
      <c r="C49" s="140" t="s">
        <v>296</v>
      </c>
      <c r="D49" s="140" t="s">
        <v>315</v>
      </c>
      <c r="E49" s="32" t="s">
        <v>500</v>
      </c>
      <c r="F49" s="32">
        <v>100</v>
      </c>
      <c r="G49" s="21"/>
      <c r="H49" s="22"/>
      <c r="I49" s="22"/>
      <c r="J49" s="105">
        <v>40.6</v>
      </c>
      <c r="K49" s="105">
        <v>0</v>
      </c>
      <c r="L49" s="105">
        <v>0</v>
      </c>
      <c r="M49" s="105">
        <v>0</v>
      </c>
      <c r="N49" s="105">
        <v>0</v>
      </c>
      <c r="O49" s="105">
        <v>0</v>
      </c>
    </row>
    <row r="50" spans="1:15" ht="31.5" customHeight="1">
      <c r="A50" s="190"/>
      <c r="B50" s="177"/>
      <c r="C50" s="140" t="s">
        <v>296</v>
      </c>
      <c r="D50" s="140" t="s">
        <v>315</v>
      </c>
      <c r="E50" s="32" t="s">
        <v>501</v>
      </c>
      <c r="F50" s="32">
        <v>100</v>
      </c>
      <c r="G50" s="21"/>
      <c r="H50" s="22"/>
      <c r="I50" s="22"/>
      <c r="J50" s="105">
        <v>6390</v>
      </c>
      <c r="K50" s="105">
        <v>0</v>
      </c>
      <c r="L50" s="105">
        <v>0</v>
      </c>
      <c r="M50" s="105">
        <v>0</v>
      </c>
      <c r="N50" s="105">
        <v>0</v>
      </c>
      <c r="O50" s="105">
        <v>0</v>
      </c>
    </row>
    <row r="51" spans="1:15" ht="31.5" customHeight="1">
      <c r="A51" s="175"/>
      <c r="B51" s="174"/>
      <c r="C51" s="140" t="s">
        <v>296</v>
      </c>
      <c r="D51" s="140" t="s">
        <v>315</v>
      </c>
      <c r="E51" s="32" t="s">
        <v>322</v>
      </c>
      <c r="F51" s="32">
        <v>100</v>
      </c>
      <c r="G51" s="21"/>
      <c r="H51" s="22"/>
      <c r="I51" s="22"/>
      <c r="J51" s="105">
        <v>0</v>
      </c>
      <c r="K51" s="105">
        <v>40</v>
      </c>
      <c r="L51" s="105">
        <v>11.5</v>
      </c>
      <c r="M51" s="105">
        <f t="shared" si="6"/>
        <v>40</v>
      </c>
      <c r="N51" s="105">
        <v>40</v>
      </c>
      <c r="O51" s="105">
        <v>0</v>
      </c>
    </row>
    <row r="52" spans="1:15" ht="31.5" customHeight="1">
      <c r="A52" s="171"/>
      <c r="B52" s="173"/>
      <c r="C52" s="140" t="s">
        <v>296</v>
      </c>
      <c r="D52" s="140" t="s">
        <v>315</v>
      </c>
      <c r="E52" s="32" t="s">
        <v>323</v>
      </c>
      <c r="F52" s="32">
        <v>100</v>
      </c>
      <c r="G52" s="21"/>
      <c r="H52" s="22"/>
      <c r="I52" s="22"/>
      <c r="J52" s="105">
        <v>13374.4</v>
      </c>
      <c r="K52" s="105">
        <v>20147.7</v>
      </c>
      <c r="L52" s="105">
        <v>9596.6</v>
      </c>
      <c r="M52" s="105">
        <f t="shared" si="6"/>
        <v>20822.7</v>
      </c>
      <c r="N52" s="105">
        <v>20822.7</v>
      </c>
      <c r="O52" s="105">
        <v>0</v>
      </c>
    </row>
    <row r="53" spans="1:15" ht="39" customHeight="1">
      <c r="A53" s="130" t="s">
        <v>143</v>
      </c>
      <c r="B53" s="14" t="s">
        <v>224</v>
      </c>
      <c r="C53" s="140" t="s">
        <v>308</v>
      </c>
      <c r="D53" s="140" t="s">
        <v>295</v>
      </c>
      <c r="E53" s="32" t="s">
        <v>321</v>
      </c>
      <c r="F53" s="32">
        <v>100</v>
      </c>
      <c r="G53" s="21"/>
      <c r="H53" s="22"/>
      <c r="I53" s="22"/>
      <c r="J53" s="105">
        <v>1118.4</v>
      </c>
      <c r="K53" s="105">
        <v>911.3</v>
      </c>
      <c r="L53" s="105">
        <v>575.3</v>
      </c>
      <c r="M53" s="105">
        <f t="shared" si="6"/>
        <v>1152.9</v>
      </c>
      <c r="N53" s="105">
        <v>1152.9</v>
      </c>
      <c r="O53" s="105">
        <v>0</v>
      </c>
    </row>
    <row r="54" spans="1:15" ht="48" customHeight="1">
      <c r="A54" s="130" t="s">
        <v>193</v>
      </c>
      <c r="B54" s="109" t="s">
        <v>201</v>
      </c>
      <c r="C54" s="140" t="s">
        <v>297</v>
      </c>
      <c r="D54" s="140" t="s">
        <v>298</v>
      </c>
      <c r="E54" s="32" t="s">
        <v>324</v>
      </c>
      <c r="F54" s="32">
        <v>100</v>
      </c>
      <c r="G54" s="21"/>
      <c r="H54" s="22"/>
      <c r="I54" s="22"/>
      <c r="J54" s="105">
        <v>2762.2</v>
      </c>
      <c r="K54" s="105">
        <v>2931.6</v>
      </c>
      <c r="L54" s="105">
        <v>1461.8</v>
      </c>
      <c r="M54" s="105">
        <f t="shared" si="6"/>
        <v>3227.4</v>
      </c>
      <c r="N54" s="105">
        <v>3227.4</v>
      </c>
      <c r="O54" s="105">
        <v>0</v>
      </c>
    </row>
    <row r="55" spans="1:15" ht="87.75" customHeight="1">
      <c r="A55" s="130" t="s">
        <v>194</v>
      </c>
      <c r="B55" s="109" t="s">
        <v>328</v>
      </c>
      <c r="C55" s="140" t="s">
        <v>296</v>
      </c>
      <c r="D55" s="140" t="s">
        <v>295</v>
      </c>
      <c r="E55" s="32" t="s">
        <v>325</v>
      </c>
      <c r="F55" s="32">
        <v>100</v>
      </c>
      <c r="G55" s="21"/>
      <c r="H55" s="22"/>
      <c r="I55" s="22"/>
      <c r="J55" s="105">
        <v>16157</v>
      </c>
      <c r="K55" s="105">
        <v>17017.3</v>
      </c>
      <c r="L55" s="105">
        <v>8205.9</v>
      </c>
      <c r="M55" s="105">
        <f t="shared" si="6"/>
        <v>33626.1</v>
      </c>
      <c r="N55" s="105">
        <v>33626.1</v>
      </c>
      <c r="O55" s="105">
        <v>0</v>
      </c>
    </row>
    <row r="56" spans="1:15" ht="39.75" customHeight="1">
      <c r="A56" s="130" t="s">
        <v>13</v>
      </c>
      <c r="B56" s="14" t="s">
        <v>56</v>
      </c>
      <c r="C56" s="140"/>
      <c r="D56" s="140"/>
      <c r="E56" s="14"/>
      <c r="F56" s="32"/>
      <c r="G56" s="15"/>
      <c r="H56" s="15"/>
      <c r="I56" s="62"/>
      <c r="J56" s="123">
        <f>J57+J58+J60+J61+J65+J66+J67+J62+J63</f>
        <v>13822.699999999999</v>
      </c>
      <c r="K56" s="123">
        <f>K57+K58+K60+K61+K65+K66+K67+K62+K63+K59+K64</f>
        <v>13804.6</v>
      </c>
      <c r="L56" s="123">
        <f>L57+L58+L60+L61+L65+L66+L67+L62+L63+L59+L64</f>
        <v>5411.900000000001</v>
      </c>
      <c r="M56" s="123">
        <f>M57+M58+M60+M61+M65+M66+M67+M62+M63+M59+M64</f>
        <v>14843.499999999998</v>
      </c>
      <c r="N56" s="123">
        <f>N57+N58+N60+N61+N65+N66+N67+N62+N63+N59+N64</f>
        <v>14843.499999999998</v>
      </c>
      <c r="O56" s="123">
        <f>O57+O58+O60+O61+O65+O66+O67+O62+O63+O59+O64</f>
        <v>0</v>
      </c>
    </row>
    <row r="57" spans="1:15" ht="39.75" customHeight="1">
      <c r="A57" s="130" t="s">
        <v>148</v>
      </c>
      <c r="B57" s="14" t="s">
        <v>222</v>
      </c>
      <c r="C57" s="140" t="s">
        <v>308</v>
      </c>
      <c r="D57" s="140">
        <v>10</v>
      </c>
      <c r="E57" s="32" t="s">
        <v>317</v>
      </c>
      <c r="F57" s="32">
        <v>200</v>
      </c>
      <c r="G57" s="15"/>
      <c r="H57" s="15"/>
      <c r="I57" s="62"/>
      <c r="J57" s="123">
        <v>1944.9</v>
      </c>
      <c r="K57" s="123">
        <v>1638.9</v>
      </c>
      <c r="L57" s="105">
        <v>395.7</v>
      </c>
      <c r="M57" s="105">
        <f aca="true" t="shared" si="7" ref="M57:M67">N57+O57</f>
        <v>1724.7</v>
      </c>
      <c r="N57" s="105">
        <v>1724.7</v>
      </c>
      <c r="O57" s="105">
        <v>0</v>
      </c>
    </row>
    <row r="58" spans="1:15" ht="39" customHeight="1">
      <c r="A58" s="180" t="s">
        <v>149</v>
      </c>
      <c r="B58" s="172" t="s">
        <v>202</v>
      </c>
      <c r="C58" s="140" t="s">
        <v>304</v>
      </c>
      <c r="D58" s="140">
        <v>13</v>
      </c>
      <c r="E58" s="32" t="s">
        <v>318</v>
      </c>
      <c r="F58" s="32">
        <v>200</v>
      </c>
      <c r="G58" s="15"/>
      <c r="H58" s="15"/>
      <c r="I58" s="62"/>
      <c r="J58" s="123">
        <v>1257.9</v>
      </c>
      <c r="K58" s="123">
        <v>456.7</v>
      </c>
      <c r="L58" s="105">
        <v>248.3</v>
      </c>
      <c r="M58" s="105">
        <f t="shared" si="7"/>
        <v>496.1</v>
      </c>
      <c r="N58" s="105">
        <v>496.1</v>
      </c>
      <c r="O58" s="105">
        <v>0</v>
      </c>
    </row>
    <row r="59" spans="1:15" ht="39" customHeight="1">
      <c r="A59" s="171"/>
      <c r="B59" s="173"/>
      <c r="C59" s="140" t="s">
        <v>304</v>
      </c>
      <c r="D59" s="140" t="s">
        <v>305</v>
      </c>
      <c r="E59" s="32" t="s">
        <v>464</v>
      </c>
      <c r="F59" s="32">
        <v>200</v>
      </c>
      <c r="G59" s="15"/>
      <c r="H59" s="15"/>
      <c r="I59" s="62"/>
      <c r="J59" s="123"/>
      <c r="K59" s="123">
        <v>150</v>
      </c>
      <c r="L59" s="105">
        <v>0</v>
      </c>
      <c r="M59" s="105">
        <v>0</v>
      </c>
      <c r="N59" s="105">
        <v>0</v>
      </c>
      <c r="O59" s="105">
        <v>0</v>
      </c>
    </row>
    <row r="60" spans="1:15" ht="39" customHeight="1">
      <c r="A60" s="130" t="s">
        <v>150</v>
      </c>
      <c r="B60" s="14" t="s">
        <v>203</v>
      </c>
      <c r="C60" s="140" t="s">
        <v>306</v>
      </c>
      <c r="D60" s="140" t="s">
        <v>308</v>
      </c>
      <c r="E60" s="32" t="s">
        <v>320</v>
      </c>
      <c r="F60" s="32">
        <v>200</v>
      </c>
      <c r="G60" s="15"/>
      <c r="H60" s="15"/>
      <c r="I60" s="62"/>
      <c r="J60" s="123">
        <v>242.9</v>
      </c>
      <c r="K60" s="123">
        <v>141.6</v>
      </c>
      <c r="L60" s="105">
        <v>128.6</v>
      </c>
      <c r="M60" s="105">
        <f t="shared" si="7"/>
        <v>139.5</v>
      </c>
      <c r="N60" s="105">
        <v>139.5</v>
      </c>
      <c r="O60" s="105">
        <v>0</v>
      </c>
    </row>
    <row r="61" spans="1:15" ht="46.5" customHeight="1">
      <c r="A61" s="130" t="s">
        <v>151</v>
      </c>
      <c r="B61" s="14" t="s">
        <v>204</v>
      </c>
      <c r="C61" s="140" t="s">
        <v>298</v>
      </c>
      <c r="D61" s="140" t="s">
        <v>314</v>
      </c>
      <c r="E61" s="32" t="s">
        <v>319</v>
      </c>
      <c r="F61" s="32">
        <v>200</v>
      </c>
      <c r="G61" s="15"/>
      <c r="H61" s="15"/>
      <c r="I61" s="62"/>
      <c r="J61" s="123">
        <v>193.6</v>
      </c>
      <c r="K61" s="105">
        <v>188.1</v>
      </c>
      <c r="L61" s="105">
        <v>64.2</v>
      </c>
      <c r="M61" s="105">
        <f t="shared" si="7"/>
        <v>200.6</v>
      </c>
      <c r="N61" s="105">
        <v>200.6</v>
      </c>
      <c r="O61" s="105">
        <v>0</v>
      </c>
    </row>
    <row r="62" spans="1:15" ht="46.5" customHeight="1">
      <c r="A62" s="181" t="s">
        <v>152</v>
      </c>
      <c r="B62" s="172" t="s">
        <v>205</v>
      </c>
      <c r="C62" s="140" t="s">
        <v>296</v>
      </c>
      <c r="D62" s="140" t="s">
        <v>315</v>
      </c>
      <c r="E62" s="32" t="s">
        <v>322</v>
      </c>
      <c r="F62" s="32">
        <v>200</v>
      </c>
      <c r="G62" s="15"/>
      <c r="H62" s="15"/>
      <c r="I62" s="62"/>
      <c r="J62" s="123">
        <v>6930.9</v>
      </c>
      <c r="K62" s="123">
        <v>5270.4</v>
      </c>
      <c r="L62" s="105">
        <v>2617.7</v>
      </c>
      <c r="M62" s="105">
        <f>N62+O62</f>
        <v>5742.4</v>
      </c>
      <c r="N62" s="105">
        <v>5742.4</v>
      </c>
      <c r="O62" s="105">
        <v>0</v>
      </c>
    </row>
    <row r="63" spans="1:15" ht="46.5" customHeight="1">
      <c r="A63" s="174"/>
      <c r="B63" s="174"/>
      <c r="C63" s="140" t="s">
        <v>296</v>
      </c>
      <c r="D63" s="140" t="s">
        <v>315</v>
      </c>
      <c r="E63" s="32" t="s">
        <v>323</v>
      </c>
      <c r="F63" s="32">
        <v>200</v>
      </c>
      <c r="G63" s="15"/>
      <c r="H63" s="15"/>
      <c r="I63" s="62"/>
      <c r="J63" s="123"/>
      <c r="K63" s="123">
        <v>2711.8</v>
      </c>
      <c r="L63" s="105">
        <v>628.6</v>
      </c>
      <c r="M63" s="105">
        <f>N63+O63</f>
        <v>2303.9</v>
      </c>
      <c r="N63" s="105">
        <v>2303.9</v>
      </c>
      <c r="O63" s="105">
        <v>0</v>
      </c>
    </row>
    <row r="64" spans="1:15" ht="46.5" customHeight="1">
      <c r="A64" s="173"/>
      <c r="B64" s="173"/>
      <c r="C64" s="140" t="s">
        <v>296</v>
      </c>
      <c r="D64" s="140" t="s">
        <v>315</v>
      </c>
      <c r="E64" s="32" t="s">
        <v>465</v>
      </c>
      <c r="F64" s="32">
        <v>200</v>
      </c>
      <c r="G64" s="15"/>
      <c r="H64" s="15"/>
      <c r="I64" s="62"/>
      <c r="J64" s="123"/>
      <c r="K64" s="123">
        <v>70.6</v>
      </c>
      <c r="L64" s="105">
        <v>0</v>
      </c>
      <c r="M64" s="105">
        <v>0</v>
      </c>
      <c r="N64" s="105">
        <v>0</v>
      </c>
      <c r="O64" s="105">
        <v>0</v>
      </c>
    </row>
    <row r="65" spans="1:15" ht="47.25" customHeight="1">
      <c r="A65" s="130" t="s">
        <v>153</v>
      </c>
      <c r="B65" s="14" t="s">
        <v>206</v>
      </c>
      <c r="C65" s="140" t="s">
        <v>308</v>
      </c>
      <c r="D65" s="140" t="s">
        <v>295</v>
      </c>
      <c r="E65" s="32" t="s">
        <v>321</v>
      </c>
      <c r="F65" s="32">
        <v>200</v>
      </c>
      <c r="G65" s="15"/>
      <c r="H65" s="15"/>
      <c r="I65" s="62"/>
      <c r="J65" s="123">
        <v>1109.6</v>
      </c>
      <c r="K65" s="105">
        <v>1192.1</v>
      </c>
      <c r="L65" s="105">
        <v>409.9</v>
      </c>
      <c r="M65" s="105">
        <f t="shared" si="7"/>
        <v>1667.3</v>
      </c>
      <c r="N65" s="105">
        <v>1667.3</v>
      </c>
      <c r="O65" s="105">
        <v>0</v>
      </c>
    </row>
    <row r="66" spans="1:15" ht="62.25" customHeight="1">
      <c r="A66" s="130" t="s">
        <v>195</v>
      </c>
      <c r="B66" s="109" t="s">
        <v>207</v>
      </c>
      <c r="C66" s="140" t="s">
        <v>297</v>
      </c>
      <c r="D66" s="140" t="s">
        <v>298</v>
      </c>
      <c r="E66" s="32" t="s">
        <v>324</v>
      </c>
      <c r="F66" s="32">
        <v>200</v>
      </c>
      <c r="G66" s="15"/>
      <c r="H66" s="15"/>
      <c r="I66" s="62"/>
      <c r="J66" s="123">
        <v>262.3</v>
      </c>
      <c r="K66" s="105">
        <v>283.1</v>
      </c>
      <c r="L66" s="105">
        <v>145.2</v>
      </c>
      <c r="M66" s="105">
        <f t="shared" si="7"/>
        <v>320</v>
      </c>
      <c r="N66" s="105">
        <v>320</v>
      </c>
      <c r="O66" s="105">
        <v>0</v>
      </c>
    </row>
    <row r="67" spans="1:15" ht="81" customHeight="1">
      <c r="A67" s="130" t="s">
        <v>196</v>
      </c>
      <c r="B67" s="109" t="s">
        <v>327</v>
      </c>
      <c r="C67" s="140" t="s">
        <v>296</v>
      </c>
      <c r="D67" s="140" t="s">
        <v>295</v>
      </c>
      <c r="E67" s="32" t="s">
        <v>325</v>
      </c>
      <c r="F67" s="32">
        <v>200</v>
      </c>
      <c r="G67" s="15"/>
      <c r="H67" s="15"/>
      <c r="I67" s="62"/>
      <c r="J67" s="105">
        <v>1880.6</v>
      </c>
      <c r="K67" s="105">
        <v>1701.3</v>
      </c>
      <c r="L67" s="105">
        <v>773.7</v>
      </c>
      <c r="M67" s="105">
        <f t="shared" si="7"/>
        <v>2249</v>
      </c>
      <c r="N67" s="105">
        <v>2249</v>
      </c>
      <c r="O67" s="105">
        <v>0</v>
      </c>
    </row>
    <row r="68" spans="1:15" ht="21" customHeight="1">
      <c r="A68" s="130" t="s">
        <v>154</v>
      </c>
      <c r="B68" s="14" t="s">
        <v>55</v>
      </c>
      <c r="C68" s="140"/>
      <c r="D68" s="140"/>
      <c r="E68" s="14"/>
      <c r="F68" s="14"/>
      <c r="G68" s="15"/>
      <c r="H68" s="15"/>
      <c r="I68" s="62"/>
      <c r="J68" s="123">
        <f aca="true" t="shared" si="8" ref="J68:O68">J69+J70+J71+J72+J73+J74+J75</f>
        <v>832.4000000000001</v>
      </c>
      <c r="K68" s="123">
        <f t="shared" si="8"/>
        <v>594.4</v>
      </c>
      <c r="L68" s="123">
        <f t="shared" si="8"/>
        <v>368.90000000000003</v>
      </c>
      <c r="M68" s="123">
        <f t="shared" si="8"/>
        <v>510.9</v>
      </c>
      <c r="N68" s="123">
        <f t="shared" si="8"/>
        <v>510.9</v>
      </c>
      <c r="O68" s="123">
        <f t="shared" si="8"/>
        <v>0</v>
      </c>
    </row>
    <row r="69" spans="1:15" ht="46.5" customHeight="1">
      <c r="A69" s="130" t="s">
        <v>155</v>
      </c>
      <c r="B69" s="14" t="s">
        <v>208</v>
      </c>
      <c r="C69" s="140" t="s">
        <v>308</v>
      </c>
      <c r="D69" s="140" t="s">
        <v>316</v>
      </c>
      <c r="E69" s="32" t="s">
        <v>317</v>
      </c>
      <c r="F69" s="32">
        <v>800</v>
      </c>
      <c r="G69" s="15"/>
      <c r="H69" s="15"/>
      <c r="I69" s="62"/>
      <c r="J69" s="105">
        <v>66.1</v>
      </c>
      <c r="K69" s="105">
        <v>63.5</v>
      </c>
      <c r="L69" s="105">
        <v>15.4</v>
      </c>
      <c r="M69" s="105">
        <f aca="true" t="shared" si="9" ref="M69:M75">N69+O69</f>
        <v>38.1</v>
      </c>
      <c r="N69" s="105">
        <v>38.1</v>
      </c>
      <c r="O69" s="105">
        <v>0</v>
      </c>
    </row>
    <row r="70" spans="1:15" ht="49.5" customHeight="1">
      <c r="A70" s="130" t="s">
        <v>156</v>
      </c>
      <c r="B70" s="14" t="s">
        <v>209</v>
      </c>
      <c r="C70" s="140" t="s">
        <v>304</v>
      </c>
      <c r="D70" s="140" t="s">
        <v>305</v>
      </c>
      <c r="E70" s="32" t="s">
        <v>318</v>
      </c>
      <c r="F70" s="32">
        <v>800</v>
      </c>
      <c r="G70" s="15"/>
      <c r="H70" s="15"/>
      <c r="I70" s="62"/>
      <c r="J70" s="105">
        <v>3.5</v>
      </c>
      <c r="K70" s="105">
        <v>2.8</v>
      </c>
      <c r="L70" s="105">
        <v>0.6</v>
      </c>
      <c r="M70" s="105">
        <f t="shared" si="9"/>
        <v>0.7</v>
      </c>
      <c r="N70" s="105">
        <v>0.7</v>
      </c>
      <c r="O70" s="105">
        <v>0</v>
      </c>
    </row>
    <row r="71" spans="1:15" ht="48" customHeight="1">
      <c r="A71" s="130" t="s">
        <v>157</v>
      </c>
      <c r="B71" s="14" t="s">
        <v>210</v>
      </c>
      <c r="C71" s="140" t="s">
        <v>306</v>
      </c>
      <c r="D71" s="140" t="s">
        <v>308</v>
      </c>
      <c r="E71" s="32" t="s">
        <v>320</v>
      </c>
      <c r="F71" s="32">
        <v>800</v>
      </c>
      <c r="G71" s="15"/>
      <c r="H71" s="15"/>
      <c r="I71" s="62"/>
      <c r="J71" s="105">
        <v>5</v>
      </c>
      <c r="K71" s="105">
        <v>4</v>
      </c>
      <c r="L71" s="105">
        <v>4</v>
      </c>
      <c r="M71" s="105">
        <f t="shared" si="9"/>
        <v>15</v>
      </c>
      <c r="N71" s="105">
        <v>15</v>
      </c>
      <c r="O71" s="105">
        <v>0</v>
      </c>
    </row>
    <row r="72" spans="1:15" ht="45.75" customHeight="1">
      <c r="A72" s="130" t="s">
        <v>158</v>
      </c>
      <c r="B72" s="14" t="s">
        <v>211</v>
      </c>
      <c r="C72" s="140" t="s">
        <v>298</v>
      </c>
      <c r="D72" s="140" t="s">
        <v>314</v>
      </c>
      <c r="E72" s="32" t="s">
        <v>319</v>
      </c>
      <c r="F72" s="32">
        <v>800</v>
      </c>
      <c r="G72" s="15"/>
      <c r="H72" s="15"/>
      <c r="I72" s="62"/>
      <c r="J72" s="105">
        <v>25.9</v>
      </c>
      <c r="K72" s="105">
        <v>26.2</v>
      </c>
      <c r="L72" s="105">
        <v>8.9</v>
      </c>
      <c r="M72" s="105">
        <f t="shared" si="9"/>
        <v>20.5</v>
      </c>
      <c r="N72" s="105">
        <v>20.5</v>
      </c>
      <c r="O72" s="105">
        <v>0</v>
      </c>
    </row>
    <row r="73" spans="1:15" ht="43.5" customHeight="1">
      <c r="A73" s="130" t="s">
        <v>159</v>
      </c>
      <c r="B73" s="14" t="s">
        <v>212</v>
      </c>
      <c r="C73" s="140" t="s">
        <v>296</v>
      </c>
      <c r="D73" s="140" t="s">
        <v>315</v>
      </c>
      <c r="E73" s="32" t="s">
        <v>322</v>
      </c>
      <c r="F73" s="32">
        <v>800</v>
      </c>
      <c r="G73" s="15"/>
      <c r="H73" s="15"/>
      <c r="I73" s="62"/>
      <c r="J73" s="105">
        <v>724.1</v>
      </c>
      <c r="K73" s="105">
        <v>490.6</v>
      </c>
      <c r="L73" s="105">
        <v>337.8</v>
      </c>
      <c r="M73" s="105">
        <f t="shared" si="9"/>
        <v>391.2</v>
      </c>
      <c r="N73" s="105">
        <v>391.2</v>
      </c>
      <c r="O73" s="105">
        <v>0</v>
      </c>
    </row>
    <row r="74" spans="1:15" ht="60" customHeight="1">
      <c r="A74" s="130" t="s">
        <v>197</v>
      </c>
      <c r="B74" s="109" t="s">
        <v>213</v>
      </c>
      <c r="C74" s="140" t="s">
        <v>297</v>
      </c>
      <c r="D74" s="140" t="s">
        <v>298</v>
      </c>
      <c r="E74" s="32" t="s">
        <v>324</v>
      </c>
      <c r="F74" s="32">
        <v>800</v>
      </c>
      <c r="G74" s="15"/>
      <c r="H74" s="15"/>
      <c r="I74" s="62"/>
      <c r="J74" s="105">
        <v>3.1</v>
      </c>
      <c r="K74" s="105">
        <v>2.9</v>
      </c>
      <c r="L74" s="105">
        <v>1.1</v>
      </c>
      <c r="M74" s="105">
        <f t="shared" si="9"/>
        <v>2.5</v>
      </c>
      <c r="N74" s="105">
        <v>2.5</v>
      </c>
      <c r="O74" s="105">
        <v>0</v>
      </c>
    </row>
    <row r="75" spans="1:15" ht="82.5" customHeight="1">
      <c r="A75" s="130" t="s">
        <v>198</v>
      </c>
      <c r="B75" s="109" t="s">
        <v>326</v>
      </c>
      <c r="C75" s="140" t="s">
        <v>296</v>
      </c>
      <c r="D75" s="140" t="s">
        <v>295</v>
      </c>
      <c r="E75" s="32" t="s">
        <v>325</v>
      </c>
      <c r="F75" s="32">
        <v>800</v>
      </c>
      <c r="G75" s="15"/>
      <c r="H75" s="15"/>
      <c r="I75" s="62"/>
      <c r="J75" s="105">
        <v>4.7</v>
      </c>
      <c r="K75" s="105">
        <v>4.4</v>
      </c>
      <c r="L75" s="105">
        <v>1.1</v>
      </c>
      <c r="M75" s="105">
        <f t="shared" si="9"/>
        <v>42.9</v>
      </c>
      <c r="N75" s="105">
        <v>42.9</v>
      </c>
      <c r="O75" s="105">
        <v>0</v>
      </c>
    </row>
    <row r="76" spans="1:15" ht="39.75" customHeight="1">
      <c r="A76" s="189" t="s">
        <v>129</v>
      </c>
      <c r="B76" s="189"/>
      <c r="C76" s="189"/>
      <c r="D76" s="189"/>
      <c r="E76" s="189"/>
      <c r="F76" s="189"/>
      <c r="G76" s="189"/>
      <c r="H76" s="189"/>
      <c r="I76" s="189"/>
      <c r="J76" s="111">
        <f aca="true" t="shared" si="10" ref="J76:M77">J77</f>
        <v>44565</v>
      </c>
      <c r="K76" s="166">
        <f t="shared" si="10"/>
        <v>33362.5</v>
      </c>
      <c r="L76" s="166">
        <f t="shared" si="10"/>
        <v>15996.9</v>
      </c>
      <c r="M76" s="111">
        <f t="shared" si="10"/>
        <v>30492.600000000002</v>
      </c>
      <c r="N76" s="111">
        <f>N77</f>
        <v>30482.7</v>
      </c>
      <c r="O76" s="111">
        <f>O77</f>
        <v>9.9</v>
      </c>
    </row>
    <row r="77" spans="1:15" ht="39.75" customHeight="1">
      <c r="A77" s="130" t="s">
        <v>14</v>
      </c>
      <c r="B77" s="14" t="s">
        <v>130</v>
      </c>
      <c r="C77" s="14"/>
      <c r="D77" s="14"/>
      <c r="E77" s="14"/>
      <c r="F77" s="32"/>
      <c r="G77" s="15"/>
      <c r="H77" s="15"/>
      <c r="I77" s="62"/>
      <c r="J77" s="123">
        <f t="shared" si="10"/>
        <v>44565</v>
      </c>
      <c r="K77" s="123">
        <f t="shared" si="10"/>
        <v>33362.5</v>
      </c>
      <c r="L77" s="123">
        <f t="shared" si="10"/>
        <v>15996.9</v>
      </c>
      <c r="M77" s="123">
        <f t="shared" si="10"/>
        <v>30492.600000000002</v>
      </c>
      <c r="N77" s="123">
        <f>N78</f>
        <v>30482.7</v>
      </c>
      <c r="O77" s="123">
        <f>O78</f>
        <v>9.9</v>
      </c>
    </row>
    <row r="78" spans="1:15" ht="54.75" customHeight="1">
      <c r="A78" s="130" t="s">
        <v>81</v>
      </c>
      <c r="B78" s="14" t="s">
        <v>200</v>
      </c>
      <c r="C78" s="14"/>
      <c r="D78" s="14"/>
      <c r="E78" s="14"/>
      <c r="F78" s="32"/>
      <c r="G78" s="15"/>
      <c r="H78" s="15"/>
      <c r="I78" s="62"/>
      <c r="J78" s="105">
        <v>44565</v>
      </c>
      <c r="K78" s="105">
        <v>33362.5</v>
      </c>
      <c r="L78" s="105">
        <v>15996.9</v>
      </c>
      <c r="M78" s="105">
        <f aca="true" t="shared" si="11" ref="M78:M109">N78+O78</f>
        <v>30492.600000000002</v>
      </c>
      <c r="N78" s="105">
        <v>30482.7</v>
      </c>
      <c r="O78" s="105">
        <v>9.9</v>
      </c>
    </row>
    <row r="79" spans="1:15" ht="54.75" customHeight="1">
      <c r="A79" s="130"/>
      <c r="B79" s="14"/>
      <c r="C79" s="140" t="s">
        <v>304</v>
      </c>
      <c r="D79" s="140" t="s">
        <v>305</v>
      </c>
      <c r="E79" s="32" t="s">
        <v>404</v>
      </c>
      <c r="F79" s="32">
        <v>200</v>
      </c>
      <c r="G79" s="15"/>
      <c r="H79" s="15"/>
      <c r="I79" s="62"/>
      <c r="J79" s="105"/>
      <c r="K79" s="105"/>
      <c r="L79" s="105"/>
      <c r="M79" s="105">
        <f t="shared" si="11"/>
        <v>3335</v>
      </c>
      <c r="N79" s="105">
        <v>3335</v>
      </c>
      <c r="O79" s="105">
        <v>0</v>
      </c>
    </row>
    <row r="80" spans="1:15" ht="54.75" customHeight="1">
      <c r="A80" s="130"/>
      <c r="B80" s="14"/>
      <c r="C80" s="140" t="s">
        <v>304</v>
      </c>
      <c r="D80" s="140" t="s">
        <v>305</v>
      </c>
      <c r="E80" s="32" t="s">
        <v>405</v>
      </c>
      <c r="F80" s="32">
        <v>200</v>
      </c>
      <c r="G80" s="15"/>
      <c r="H80" s="15"/>
      <c r="I80" s="62"/>
      <c r="J80" s="105"/>
      <c r="K80" s="105"/>
      <c r="L80" s="105"/>
      <c r="M80" s="105">
        <f t="shared" si="11"/>
        <v>230</v>
      </c>
      <c r="N80" s="105">
        <v>230</v>
      </c>
      <c r="O80" s="105">
        <v>0</v>
      </c>
    </row>
    <row r="81" spans="1:15" ht="54.75" customHeight="1">
      <c r="A81" s="130"/>
      <c r="B81" s="14"/>
      <c r="C81" s="140" t="s">
        <v>304</v>
      </c>
      <c r="D81" s="140" t="s">
        <v>305</v>
      </c>
      <c r="E81" s="32" t="s">
        <v>406</v>
      </c>
      <c r="F81" s="32">
        <v>200</v>
      </c>
      <c r="G81" s="15"/>
      <c r="H81" s="15"/>
      <c r="I81" s="62"/>
      <c r="J81" s="105"/>
      <c r="K81" s="105"/>
      <c r="L81" s="105"/>
      <c r="M81" s="105">
        <f t="shared" si="11"/>
        <v>120</v>
      </c>
      <c r="N81" s="105">
        <v>120</v>
      </c>
      <c r="O81" s="105">
        <v>0</v>
      </c>
    </row>
    <row r="82" spans="1:15" ht="54.75" customHeight="1">
      <c r="A82" s="130"/>
      <c r="B82" s="14"/>
      <c r="C82" s="140" t="s">
        <v>304</v>
      </c>
      <c r="D82" s="140" t="s">
        <v>305</v>
      </c>
      <c r="E82" s="32" t="s">
        <v>407</v>
      </c>
      <c r="F82" s="32">
        <v>200</v>
      </c>
      <c r="G82" s="15"/>
      <c r="H82" s="15"/>
      <c r="I82" s="62"/>
      <c r="J82" s="105"/>
      <c r="K82" s="105"/>
      <c r="L82" s="105"/>
      <c r="M82" s="105">
        <f t="shared" si="11"/>
        <v>100</v>
      </c>
      <c r="N82" s="105">
        <v>100</v>
      </c>
      <c r="O82" s="105">
        <v>0</v>
      </c>
    </row>
    <row r="83" spans="1:15" ht="54.75" customHeight="1">
      <c r="A83" s="130"/>
      <c r="B83" s="14"/>
      <c r="C83" s="140" t="s">
        <v>296</v>
      </c>
      <c r="D83" s="140" t="s">
        <v>296</v>
      </c>
      <c r="E83" s="32" t="s">
        <v>408</v>
      </c>
      <c r="F83" s="32">
        <v>200</v>
      </c>
      <c r="G83" s="15"/>
      <c r="H83" s="15"/>
      <c r="I83" s="62"/>
      <c r="J83" s="105"/>
      <c r="K83" s="105"/>
      <c r="L83" s="105"/>
      <c r="M83" s="105">
        <f t="shared" si="11"/>
        <v>10</v>
      </c>
      <c r="N83" s="105">
        <v>10</v>
      </c>
      <c r="O83" s="105">
        <v>0</v>
      </c>
    </row>
    <row r="84" spans="1:15" ht="54.75" customHeight="1">
      <c r="A84" s="130"/>
      <c r="B84" s="14"/>
      <c r="C84" s="140" t="s">
        <v>296</v>
      </c>
      <c r="D84" s="140" t="s">
        <v>296</v>
      </c>
      <c r="E84" s="32" t="s">
        <v>349</v>
      </c>
      <c r="F84" s="32">
        <v>200</v>
      </c>
      <c r="G84" s="15"/>
      <c r="H84" s="15"/>
      <c r="I84" s="62"/>
      <c r="J84" s="105"/>
      <c r="K84" s="105"/>
      <c r="L84" s="105"/>
      <c r="M84" s="105">
        <f t="shared" si="11"/>
        <v>70.6</v>
      </c>
      <c r="N84" s="105">
        <v>70.6</v>
      </c>
      <c r="O84" s="105">
        <v>0</v>
      </c>
    </row>
    <row r="85" spans="1:15" ht="54.75" customHeight="1">
      <c r="A85" s="130"/>
      <c r="B85" s="14"/>
      <c r="C85" s="140" t="s">
        <v>296</v>
      </c>
      <c r="D85" s="140" t="s">
        <v>295</v>
      </c>
      <c r="E85" s="32" t="s">
        <v>409</v>
      </c>
      <c r="F85" s="32">
        <v>200</v>
      </c>
      <c r="G85" s="15"/>
      <c r="H85" s="15"/>
      <c r="I85" s="62"/>
      <c r="J85" s="105"/>
      <c r="K85" s="105"/>
      <c r="L85" s="105"/>
      <c r="M85" s="105">
        <f t="shared" si="11"/>
        <v>12</v>
      </c>
      <c r="N85" s="105">
        <v>12</v>
      </c>
      <c r="O85" s="105">
        <v>0</v>
      </c>
    </row>
    <row r="86" spans="1:15" ht="54.75" customHeight="1">
      <c r="A86" s="130"/>
      <c r="B86" s="14"/>
      <c r="C86" s="140" t="s">
        <v>296</v>
      </c>
      <c r="D86" s="140" t="s">
        <v>295</v>
      </c>
      <c r="E86" s="32" t="s">
        <v>410</v>
      </c>
      <c r="F86" s="32">
        <v>200</v>
      </c>
      <c r="G86" s="15"/>
      <c r="H86" s="15"/>
      <c r="I86" s="62"/>
      <c r="J86" s="105"/>
      <c r="K86" s="105"/>
      <c r="L86" s="105"/>
      <c r="M86" s="105">
        <f t="shared" si="11"/>
        <v>33</v>
      </c>
      <c r="N86" s="105">
        <v>33</v>
      </c>
      <c r="O86" s="105">
        <v>0</v>
      </c>
    </row>
    <row r="87" spans="1:15" ht="54.75" customHeight="1">
      <c r="A87" s="130"/>
      <c r="B87" s="14"/>
      <c r="C87" s="140" t="s">
        <v>296</v>
      </c>
      <c r="D87" s="140" t="s">
        <v>295</v>
      </c>
      <c r="E87" s="32" t="s">
        <v>411</v>
      </c>
      <c r="F87" s="32">
        <v>200</v>
      </c>
      <c r="G87" s="15"/>
      <c r="H87" s="15"/>
      <c r="I87" s="62"/>
      <c r="J87" s="105"/>
      <c r="K87" s="105"/>
      <c r="L87" s="105"/>
      <c r="M87" s="105">
        <f t="shared" si="11"/>
        <v>37</v>
      </c>
      <c r="N87" s="105">
        <v>37</v>
      </c>
      <c r="O87" s="105">
        <v>0</v>
      </c>
    </row>
    <row r="88" spans="1:15" ht="54.75" customHeight="1">
      <c r="A88" s="130"/>
      <c r="B88" s="14"/>
      <c r="C88" s="140" t="s">
        <v>296</v>
      </c>
      <c r="D88" s="140" t="s">
        <v>295</v>
      </c>
      <c r="E88" s="32" t="s">
        <v>412</v>
      </c>
      <c r="F88" s="32">
        <v>200</v>
      </c>
      <c r="G88" s="15"/>
      <c r="H88" s="15"/>
      <c r="I88" s="62"/>
      <c r="J88" s="105"/>
      <c r="K88" s="105"/>
      <c r="L88" s="105"/>
      <c r="M88" s="105">
        <f t="shared" si="11"/>
        <v>53</v>
      </c>
      <c r="N88" s="105">
        <v>53</v>
      </c>
      <c r="O88" s="105">
        <v>0</v>
      </c>
    </row>
    <row r="89" spans="1:15" ht="54.75" customHeight="1">
      <c r="A89" s="130"/>
      <c r="B89" s="14"/>
      <c r="C89" s="140" t="s">
        <v>296</v>
      </c>
      <c r="D89" s="140" t="s">
        <v>295</v>
      </c>
      <c r="E89" s="32" t="s">
        <v>413</v>
      </c>
      <c r="F89" s="32">
        <v>200</v>
      </c>
      <c r="G89" s="15"/>
      <c r="H89" s="15"/>
      <c r="I89" s="62"/>
      <c r="J89" s="105"/>
      <c r="K89" s="105"/>
      <c r="L89" s="105"/>
      <c r="M89" s="105">
        <f t="shared" si="11"/>
        <v>29</v>
      </c>
      <c r="N89" s="105">
        <v>29</v>
      </c>
      <c r="O89" s="105">
        <v>0</v>
      </c>
    </row>
    <row r="90" spans="1:15" ht="54.75" customHeight="1">
      <c r="A90" s="130"/>
      <c r="B90" s="14"/>
      <c r="C90" s="140" t="s">
        <v>296</v>
      </c>
      <c r="D90" s="140" t="s">
        <v>295</v>
      </c>
      <c r="E90" s="32" t="s">
        <v>414</v>
      </c>
      <c r="F90" s="32">
        <v>200</v>
      </c>
      <c r="G90" s="15"/>
      <c r="H90" s="15"/>
      <c r="I90" s="62"/>
      <c r="J90" s="105"/>
      <c r="K90" s="105"/>
      <c r="L90" s="105"/>
      <c r="M90" s="105">
        <f t="shared" si="11"/>
        <v>62</v>
      </c>
      <c r="N90" s="105">
        <v>62</v>
      </c>
      <c r="O90" s="105">
        <v>0</v>
      </c>
    </row>
    <row r="91" spans="1:15" ht="54.75" customHeight="1">
      <c r="A91" s="130"/>
      <c r="B91" s="14"/>
      <c r="C91" s="140" t="s">
        <v>296</v>
      </c>
      <c r="D91" s="140" t="s">
        <v>295</v>
      </c>
      <c r="E91" s="32" t="s">
        <v>415</v>
      </c>
      <c r="F91" s="32">
        <v>200</v>
      </c>
      <c r="G91" s="15"/>
      <c r="H91" s="15"/>
      <c r="I91" s="62"/>
      <c r="J91" s="105"/>
      <c r="K91" s="105"/>
      <c r="L91" s="105"/>
      <c r="M91" s="105">
        <f t="shared" si="11"/>
        <v>70</v>
      </c>
      <c r="N91" s="105">
        <v>70</v>
      </c>
      <c r="O91" s="105">
        <v>0</v>
      </c>
    </row>
    <row r="92" spans="1:15" ht="54.75" customHeight="1">
      <c r="A92" s="130"/>
      <c r="B92" s="14"/>
      <c r="C92" s="140" t="s">
        <v>316</v>
      </c>
      <c r="D92" s="140" t="s">
        <v>298</v>
      </c>
      <c r="E92" s="32" t="s">
        <v>363</v>
      </c>
      <c r="F92" s="32">
        <v>200</v>
      </c>
      <c r="G92" s="15"/>
      <c r="H92" s="15"/>
      <c r="I92" s="62"/>
      <c r="J92" s="105"/>
      <c r="K92" s="105"/>
      <c r="L92" s="105"/>
      <c r="M92" s="105">
        <f t="shared" si="11"/>
        <v>124.4</v>
      </c>
      <c r="N92" s="105">
        <v>124.4</v>
      </c>
      <c r="O92" s="105">
        <v>0</v>
      </c>
    </row>
    <row r="93" spans="1:15" ht="54.75" customHeight="1">
      <c r="A93" s="130"/>
      <c r="B93" s="14"/>
      <c r="C93" s="140" t="s">
        <v>298</v>
      </c>
      <c r="D93" s="140" t="s">
        <v>300</v>
      </c>
      <c r="E93" s="32" t="s">
        <v>416</v>
      </c>
      <c r="F93" s="32">
        <v>200</v>
      </c>
      <c r="G93" s="15"/>
      <c r="H93" s="15"/>
      <c r="I93" s="62"/>
      <c r="J93" s="105"/>
      <c r="K93" s="105"/>
      <c r="L93" s="105"/>
      <c r="M93" s="105">
        <f t="shared" si="11"/>
        <v>90</v>
      </c>
      <c r="N93" s="105">
        <v>90</v>
      </c>
      <c r="O93" s="105">
        <v>0</v>
      </c>
    </row>
    <row r="94" spans="1:15" ht="54.75" customHeight="1">
      <c r="A94" s="130"/>
      <c r="B94" s="14"/>
      <c r="C94" s="140" t="s">
        <v>296</v>
      </c>
      <c r="D94" s="140" t="s">
        <v>296</v>
      </c>
      <c r="E94" s="32" t="s">
        <v>417</v>
      </c>
      <c r="F94" s="32">
        <v>200</v>
      </c>
      <c r="G94" s="15"/>
      <c r="H94" s="15"/>
      <c r="I94" s="62"/>
      <c r="J94" s="105"/>
      <c r="K94" s="105"/>
      <c r="L94" s="105"/>
      <c r="M94" s="105">
        <f t="shared" si="11"/>
        <v>184</v>
      </c>
      <c r="N94" s="105">
        <v>184</v>
      </c>
      <c r="O94" s="105">
        <v>0</v>
      </c>
    </row>
    <row r="95" spans="1:15" ht="54.75" customHeight="1">
      <c r="A95" s="130"/>
      <c r="B95" s="14"/>
      <c r="C95" s="140" t="s">
        <v>299</v>
      </c>
      <c r="D95" s="140" t="s">
        <v>315</v>
      </c>
      <c r="E95" s="32" t="s">
        <v>418</v>
      </c>
      <c r="F95" s="32">
        <v>200</v>
      </c>
      <c r="G95" s="15"/>
      <c r="H95" s="15"/>
      <c r="I95" s="62"/>
      <c r="J95" s="105"/>
      <c r="K95" s="105"/>
      <c r="L95" s="105"/>
      <c r="M95" s="105">
        <f t="shared" si="11"/>
        <v>560</v>
      </c>
      <c r="N95" s="105">
        <v>560</v>
      </c>
      <c r="O95" s="105">
        <v>0</v>
      </c>
    </row>
    <row r="96" spans="1:15" ht="54.75" customHeight="1">
      <c r="A96" s="130"/>
      <c r="B96" s="14"/>
      <c r="C96" s="140" t="s">
        <v>304</v>
      </c>
      <c r="D96" s="140" t="s">
        <v>305</v>
      </c>
      <c r="E96" s="32" t="s">
        <v>419</v>
      </c>
      <c r="F96" s="32">
        <v>200</v>
      </c>
      <c r="G96" s="15"/>
      <c r="H96" s="15"/>
      <c r="I96" s="62"/>
      <c r="J96" s="105"/>
      <c r="K96" s="105"/>
      <c r="L96" s="105"/>
      <c r="M96" s="105">
        <f t="shared" si="11"/>
        <v>70</v>
      </c>
      <c r="N96" s="105">
        <v>70</v>
      </c>
      <c r="O96" s="105">
        <v>0</v>
      </c>
    </row>
    <row r="97" spans="1:15" ht="54.75" customHeight="1">
      <c r="A97" s="130"/>
      <c r="B97" s="14"/>
      <c r="C97" s="140" t="s">
        <v>304</v>
      </c>
      <c r="D97" s="140" t="s">
        <v>305</v>
      </c>
      <c r="E97" s="32" t="s">
        <v>420</v>
      </c>
      <c r="F97" s="32">
        <v>200</v>
      </c>
      <c r="G97" s="15"/>
      <c r="H97" s="15"/>
      <c r="I97" s="62"/>
      <c r="J97" s="105"/>
      <c r="K97" s="105"/>
      <c r="L97" s="105"/>
      <c r="M97" s="105">
        <f t="shared" si="11"/>
        <v>300</v>
      </c>
      <c r="N97" s="105">
        <v>300</v>
      </c>
      <c r="O97" s="105">
        <v>0</v>
      </c>
    </row>
    <row r="98" spans="1:15" ht="54.75" customHeight="1">
      <c r="A98" s="130"/>
      <c r="B98" s="14"/>
      <c r="C98" s="140" t="s">
        <v>304</v>
      </c>
      <c r="D98" s="140" t="s">
        <v>305</v>
      </c>
      <c r="E98" s="32" t="s">
        <v>421</v>
      </c>
      <c r="F98" s="32">
        <v>200</v>
      </c>
      <c r="G98" s="15"/>
      <c r="H98" s="15"/>
      <c r="I98" s="62"/>
      <c r="J98" s="105"/>
      <c r="K98" s="105"/>
      <c r="L98" s="105"/>
      <c r="M98" s="105">
        <f t="shared" si="11"/>
        <v>100</v>
      </c>
      <c r="N98" s="105">
        <v>100</v>
      </c>
      <c r="O98" s="105">
        <v>0</v>
      </c>
    </row>
    <row r="99" spans="1:15" ht="54.75" customHeight="1">
      <c r="A99" s="130"/>
      <c r="B99" s="14"/>
      <c r="C99" s="140" t="s">
        <v>304</v>
      </c>
      <c r="D99" s="140" t="s">
        <v>305</v>
      </c>
      <c r="E99" s="32" t="s">
        <v>422</v>
      </c>
      <c r="F99" s="32">
        <v>200</v>
      </c>
      <c r="G99" s="15"/>
      <c r="H99" s="15"/>
      <c r="I99" s="62"/>
      <c r="J99" s="105"/>
      <c r="K99" s="105"/>
      <c r="L99" s="105"/>
      <c r="M99" s="105">
        <f t="shared" si="11"/>
        <v>80</v>
      </c>
      <c r="N99" s="105">
        <v>80</v>
      </c>
      <c r="O99" s="105">
        <v>0</v>
      </c>
    </row>
    <row r="100" spans="1:15" ht="54.75" customHeight="1">
      <c r="A100" s="130"/>
      <c r="B100" s="14"/>
      <c r="C100" s="140" t="s">
        <v>298</v>
      </c>
      <c r="D100" s="140" t="s">
        <v>314</v>
      </c>
      <c r="E100" s="32" t="s">
        <v>423</v>
      </c>
      <c r="F100" s="32">
        <v>200</v>
      </c>
      <c r="G100" s="15"/>
      <c r="H100" s="15"/>
      <c r="I100" s="62"/>
      <c r="J100" s="105"/>
      <c r="K100" s="105"/>
      <c r="L100" s="105"/>
      <c r="M100" s="105">
        <f t="shared" si="11"/>
        <v>450</v>
      </c>
      <c r="N100" s="105">
        <v>450</v>
      </c>
      <c r="O100" s="105">
        <v>0</v>
      </c>
    </row>
    <row r="101" spans="1:15" ht="54.75" customHeight="1">
      <c r="A101" s="130"/>
      <c r="B101" s="14"/>
      <c r="C101" s="140" t="s">
        <v>304</v>
      </c>
      <c r="D101" s="140" t="s">
        <v>300</v>
      </c>
      <c r="E101" s="32" t="s">
        <v>424</v>
      </c>
      <c r="F101" s="32">
        <v>200</v>
      </c>
      <c r="G101" s="15"/>
      <c r="H101" s="15"/>
      <c r="I101" s="62"/>
      <c r="J101" s="105"/>
      <c r="K101" s="105"/>
      <c r="L101" s="105"/>
      <c r="M101" s="105">
        <f t="shared" si="11"/>
        <v>9.9</v>
      </c>
      <c r="N101" s="105">
        <v>0</v>
      </c>
      <c r="O101" s="105">
        <v>9.9</v>
      </c>
    </row>
    <row r="102" spans="1:15" ht="54.75" customHeight="1">
      <c r="A102" s="130"/>
      <c r="B102" s="14"/>
      <c r="C102" s="140" t="s">
        <v>304</v>
      </c>
      <c r="D102" s="140" t="s">
        <v>305</v>
      </c>
      <c r="E102" s="32" t="s">
        <v>425</v>
      </c>
      <c r="F102" s="32">
        <v>200</v>
      </c>
      <c r="G102" s="15"/>
      <c r="H102" s="15"/>
      <c r="I102" s="62"/>
      <c r="J102" s="105"/>
      <c r="K102" s="105"/>
      <c r="L102" s="105"/>
      <c r="M102" s="105">
        <f t="shared" si="11"/>
        <v>1217</v>
      </c>
      <c r="N102" s="105">
        <v>1217</v>
      </c>
      <c r="O102" s="105">
        <v>0</v>
      </c>
    </row>
    <row r="103" spans="1:15" ht="54.75" customHeight="1">
      <c r="A103" s="130"/>
      <c r="B103" s="14"/>
      <c r="C103" s="140" t="s">
        <v>304</v>
      </c>
      <c r="D103" s="140" t="s">
        <v>305</v>
      </c>
      <c r="E103" s="32" t="s">
        <v>426</v>
      </c>
      <c r="F103" s="32">
        <v>200</v>
      </c>
      <c r="G103" s="15"/>
      <c r="H103" s="15"/>
      <c r="I103" s="62"/>
      <c r="J103" s="105"/>
      <c r="K103" s="105"/>
      <c r="L103" s="105"/>
      <c r="M103" s="105">
        <f t="shared" si="11"/>
        <v>15</v>
      </c>
      <c r="N103" s="105">
        <v>15</v>
      </c>
      <c r="O103" s="105">
        <v>0</v>
      </c>
    </row>
    <row r="104" spans="1:15" ht="54.75" customHeight="1">
      <c r="A104" s="130"/>
      <c r="B104" s="14"/>
      <c r="C104" s="140" t="s">
        <v>304</v>
      </c>
      <c r="D104" s="140" t="s">
        <v>305</v>
      </c>
      <c r="E104" s="32" t="s">
        <v>427</v>
      </c>
      <c r="F104" s="32">
        <v>200</v>
      </c>
      <c r="G104" s="15"/>
      <c r="H104" s="15"/>
      <c r="I104" s="62"/>
      <c r="J104" s="105"/>
      <c r="K104" s="105"/>
      <c r="L104" s="105"/>
      <c r="M104" s="105">
        <f t="shared" si="11"/>
        <v>50</v>
      </c>
      <c r="N104" s="105">
        <v>50</v>
      </c>
      <c r="O104" s="105">
        <v>0</v>
      </c>
    </row>
    <row r="105" spans="1:15" ht="54.75" customHeight="1">
      <c r="A105" s="130"/>
      <c r="B105" s="14"/>
      <c r="C105" s="140" t="s">
        <v>304</v>
      </c>
      <c r="D105" s="140" t="s">
        <v>305</v>
      </c>
      <c r="E105" s="32" t="s">
        <v>428</v>
      </c>
      <c r="F105" s="32">
        <v>200</v>
      </c>
      <c r="G105" s="15"/>
      <c r="H105" s="15"/>
      <c r="I105" s="62"/>
      <c r="J105" s="105"/>
      <c r="K105" s="105"/>
      <c r="L105" s="105"/>
      <c r="M105" s="105">
        <f t="shared" si="11"/>
        <v>80</v>
      </c>
      <c r="N105" s="105">
        <v>80</v>
      </c>
      <c r="O105" s="105">
        <v>0</v>
      </c>
    </row>
    <row r="106" spans="1:15" ht="54.75" customHeight="1">
      <c r="A106" s="130"/>
      <c r="B106" s="14"/>
      <c r="C106" s="140" t="s">
        <v>304</v>
      </c>
      <c r="D106" s="140" t="s">
        <v>305</v>
      </c>
      <c r="E106" s="32" t="s">
        <v>429</v>
      </c>
      <c r="F106" s="32">
        <v>200</v>
      </c>
      <c r="G106" s="15"/>
      <c r="H106" s="15"/>
      <c r="I106" s="62"/>
      <c r="J106" s="105"/>
      <c r="K106" s="105"/>
      <c r="L106" s="105"/>
      <c r="M106" s="105">
        <f t="shared" si="11"/>
        <v>10</v>
      </c>
      <c r="N106" s="105">
        <v>10</v>
      </c>
      <c r="O106" s="105">
        <v>0</v>
      </c>
    </row>
    <row r="107" spans="1:15" ht="54.75" customHeight="1">
      <c r="A107" s="130"/>
      <c r="B107" s="14"/>
      <c r="C107" s="140" t="s">
        <v>304</v>
      </c>
      <c r="D107" s="140" t="s">
        <v>305</v>
      </c>
      <c r="E107" s="32" t="s">
        <v>430</v>
      </c>
      <c r="F107" s="32">
        <v>200</v>
      </c>
      <c r="G107" s="15"/>
      <c r="H107" s="15"/>
      <c r="I107" s="62"/>
      <c r="J107" s="105"/>
      <c r="K107" s="105"/>
      <c r="L107" s="105"/>
      <c r="M107" s="105">
        <f t="shared" si="11"/>
        <v>63.7</v>
      </c>
      <c r="N107" s="105">
        <v>63.7</v>
      </c>
      <c r="O107" s="105">
        <v>0</v>
      </c>
    </row>
    <row r="108" spans="1:15" ht="54.75" customHeight="1">
      <c r="A108" s="130"/>
      <c r="B108" s="14"/>
      <c r="C108" s="140" t="s">
        <v>304</v>
      </c>
      <c r="D108" s="140" t="s">
        <v>305</v>
      </c>
      <c r="E108" s="32" t="s">
        <v>431</v>
      </c>
      <c r="F108" s="32">
        <v>200</v>
      </c>
      <c r="G108" s="15"/>
      <c r="H108" s="15"/>
      <c r="I108" s="62"/>
      <c r="J108" s="105"/>
      <c r="K108" s="105"/>
      <c r="L108" s="105"/>
      <c r="M108" s="105">
        <f t="shared" si="11"/>
        <v>51</v>
      </c>
      <c r="N108" s="105">
        <v>51</v>
      </c>
      <c r="O108" s="105">
        <v>0</v>
      </c>
    </row>
    <row r="109" spans="1:15" ht="54.75" customHeight="1">
      <c r="A109" s="130"/>
      <c r="B109" s="14"/>
      <c r="C109" s="140" t="s">
        <v>304</v>
      </c>
      <c r="D109" s="140" t="s">
        <v>305</v>
      </c>
      <c r="E109" s="32" t="s">
        <v>432</v>
      </c>
      <c r="F109" s="32">
        <v>200</v>
      </c>
      <c r="G109" s="15"/>
      <c r="H109" s="15"/>
      <c r="I109" s="62"/>
      <c r="J109" s="105"/>
      <c r="K109" s="105"/>
      <c r="L109" s="105"/>
      <c r="M109" s="105">
        <f t="shared" si="11"/>
        <v>50</v>
      </c>
      <c r="N109" s="105">
        <v>50</v>
      </c>
      <c r="O109" s="105">
        <v>0</v>
      </c>
    </row>
    <row r="110" spans="1:15" ht="54.75" customHeight="1">
      <c r="A110" s="130"/>
      <c r="B110" s="14"/>
      <c r="C110" s="140" t="s">
        <v>304</v>
      </c>
      <c r="D110" s="140" t="s">
        <v>305</v>
      </c>
      <c r="E110" s="32" t="s">
        <v>433</v>
      </c>
      <c r="F110" s="32">
        <v>200</v>
      </c>
      <c r="G110" s="15"/>
      <c r="H110" s="15"/>
      <c r="I110" s="62"/>
      <c r="J110" s="105"/>
      <c r="K110" s="105"/>
      <c r="L110" s="105"/>
      <c r="M110" s="105">
        <f aca="true" t="shared" si="12" ref="M110:M142">N110+O110</f>
        <v>34</v>
      </c>
      <c r="N110" s="105">
        <v>34</v>
      </c>
      <c r="O110" s="105">
        <v>0</v>
      </c>
    </row>
    <row r="111" spans="1:15" ht="54.75" customHeight="1">
      <c r="A111" s="130"/>
      <c r="B111" s="14"/>
      <c r="C111" s="140" t="s">
        <v>304</v>
      </c>
      <c r="D111" s="140" t="s">
        <v>305</v>
      </c>
      <c r="E111" s="32" t="s">
        <v>434</v>
      </c>
      <c r="F111" s="32">
        <v>200</v>
      </c>
      <c r="G111" s="15"/>
      <c r="H111" s="15"/>
      <c r="I111" s="62"/>
      <c r="J111" s="105"/>
      <c r="K111" s="105"/>
      <c r="L111" s="105"/>
      <c r="M111" s="105">
        <f t="shared" si="12"/>
        <v>20</v>
      </c>
      <c r="N111" s="105">
        <v>20</v>
      </c>
      <c r="O111" s="105">
        <v>0</v>
      </c>
    </row>
    <row r="112" spans="1:15" ht="54.75" customHeight="1">
      <c r="A112" s="130"/>
      <c r="B112" s="14"/>
      <c r="C112" s="140" t="s">
        <v>304</v>
      </c>
      <c r="D112" s="140" t="s">
        <v>305</v>
      </c>
      <c r="E112" s="32" t="s">
        <v>435</v>
      </c>
      <c r="F112" s="32">
        <v>200</v>
      </c>
      <c r="G112" s="15"/>
      <c r="H112" s="15"/>
      <c r="I112" s="62"/>
      <c r="J112" s="105"/>
      <c r="K112" s="105"/>
      <c r="L112" s="105"/>
      <c r="M112" s="105">
        <f t="shared" si="12"/>
        <v>50</v>
      </c>
      <c r="N112" s="105">
        <v>50</v>
      </c>
      <c r="O112" s="105">
        <v>0</v>
      </c>
    </row>
    <row r="113" spans="1:15" ht="54.75" customHeight="1">
      <c r="A113" s="130"/>
      <c r="B113" s="14"/>
      <c r="C113" s="140" t="s">
        <v>304</v>
      </c>
      <c r="D113" s="140" t="s">
        <v>305</v>
      </c>
      <c r="E113" s="32" t="s">
        <v>436</v>
      </c>
      <c r="F113" s="32">
        <v>200</v>
      </c>
      <c r="G113" s="15"/>
      <c r="H113" s="15"/>
      <c r="I113" s="62"/>
      <c r="J113" s="105"/>
      <c r="K113" s="105"/>
      <c r="L113" s="105"/>
      <c r="M113" s="105">
        <f t="shared" si="12"/>
        <v>20</v>
      </c>
      <c r="N113" s="105">
        <v>20</v>
      </c>
      <c r="O113" s="105">
        <v>0</v>
      </c>
    </row>
    <row r="114" spans="1:15" ht="54.75" customHeight="1">
      <c r="A114" s="130"/>
      <c r="B114" s="14"/>
      <c r="C114" s="140" t="s">
        <v>308</v>
      </c>
      <c r="D114" s="140" t="s">
        <v>316</v>
      </c>
      <c r="E114" s="32" t="s">
        <v>437</v>
      </c>
      <c r="F114" s="32">
        <v>200</v>
      </c>
      <c r="G114" s="15"/>
      <c r="H114" s="15"/>
      <c r="I114" s="62"/>
      <c r="J114" s="105"/>
      <c r="K114" s="105"/>
      <c r="L114" s="105"/>
      <c r="M114" s="105">
        <f t="shared" si="12"/>
        <v>12</v>
      </c>
      <c r="N114" s="105">
        <v>12</v>
      </c>
      <c r="O114" s="105">
        <v>0</v>
      </c>
    </row>
    <row r="115" spans="1:15" ht="54.75" customHeight="1">
      <c r="A115" s="130"/>
      <c r="B115" s="14"/>
      <c r="C115" s="140" t="s">
        <v>308</v>
      </c>
      <c r="D115" s="140" t="s">
        <v>316</v>
      </c>
      <c r="E115" s="32" t="s">
        <v>438</v>
      </c>
      <c r="F115" s="32">
        <v>200</v>
      </c>
      <c r="G115" s="15"/>
      <c r="H115" s="15"/>
      <c r="I115" s="62"/>
      <c r="J115" s="105"/>
      <c r="K115" s="105"/>
      <c r="L115" s="105"/>
      <c r="M115" s="105">
        <f t="shared" si="12"/>
        <v>24</v>
      </c>
      <c r="N115" s="105">
        <v>24</v>
      </c>
      <c r="O115" s="105">
        <v>0</v>
      </c>
    </row>
    <row r="116" spans="1:15" ht="54.75" customHeight="1">
      <c r="A116" s="130"/>
      <c r="B116" s="14"/>
      <c r="C116" s="140" t="s">
        <v>308</v>
      </c>
      <c r="D116" s="140" t="s">
        <v>316</v>
      </c>
      <c r="E116" s="32" t="s">
        <v>439</v>
      </c>
      <c r="F116" s="32">
        <v>200</v>
      </c>
      <c r="G116" s="15"/>
      <c r="H116" s="15"/>
      <c r="I116" s="62"/>
      <c r="J116" s="105"/>
      <c r="K116" s="105"/>
      <c r="L116" s="105"/>
      <c r="M116" s="105">
        <f t="shared" si="12"/>
        <v>191</v>
      </c>
      <c r="N116" s="105">
        <v>191</v>
      </c>
      <c r="O116" s="105">
        <v>0</v>
      </c>
    </row>
    <row r="117" spans="1:15" ht="54.75" customHeight="1">
      <c r="A117" s="130"/>
      <c r="B117" s="14"/>
      <c r="C117" s="140" t="s">
        <v>308</v>
      </c>
      <c r="D117" s="140" t="s">
        <v>316</v>
      </c>
      <c r="E117" s="32" t="s">
        <v>440</v>
      </c>
      <c r="F117" s="32">
        <v>200</v>
      </c>
      <c r="G117" s="15"/>
      <c r="H117" s="15"/>
      <c r="I117" s="62"/>
      <c r="J117" s="105"/>
      <c r="K117" s="105"/>
      <c r="L117" s="105"/>
      <c r="M117" s="105">
        <f t="shared" si="12"/>
        <v>15</v>
      </c>
      <c r="N117" s="105">
        <v>15</v>
      </c>
      <c r="O117" s="105">
        <v>0</v>
      </c>
    </row>
    <row r="118" spans="1:15" ht="54.75" customHeight="1">
      <c r="A118" s="130"/>
      <c r="B118" s="14"/>
      <c r="C118" s="140" t="s">
        <v>308</v>
      </c>
      <c r="D118" s="140" t="s">
        <v>316</v>
      </c>
      <c r="E118" s="32" t="s">
        <v>441</v>
      </c>
      <c r="F118" s="32">
        <v>200</v>
      </c>
      <c r="G118" s="15"/>
      <c r="H118" s="15"/>
      <c r="I118" s="62"/>
      <c r="J118" s="105"/>
      <c r="K118" s="105"/>
      <c r="L118" s="105"/>
      <c r="M118" s="105">
        <f t="shared" si="12"/>
        <v>400</v>
      </c>
      <c r="N118" s="105">
        <v>400</v>
      </c>
      <c r="O118" s="105">
        <v>0</v>
      </c>
    </row>
    <row r="119" spans="1:15" ht="54.75" customHeight="1">
      <c r="A119" s="130"/>
      <c r="B119" s="14"/>
      <c r="C119" s="140" t="s">
        <v>308</v>
      </c>
      <c r="D119" s="140" t="s">
        <v>316</v>
      </c>
      <c r="E119" s="32" t="s">
        <v>442</v>
      </c>
      <c r="F119" s="32">
        <v>200</v>
      </c>
      <c r="G119" s="15"/>
      <c r="H119" s="15"/>
      <c r="I119" s="62"/>
      <c r="J119" s="105"/>
      <c r="K119" s="105"/>
      <c r="L119" s="105"/>
      <c r="M119" s="105">
        <f t="shared" si="12"/>
        <v>157.6</v>
      </c>
      <c r="N119" s="105">
        <v>157.6</v>
      </c>
      <c r="O119" s="105">
        <v>0</v>
      </c>
    </row>
    <row r="120" spans="1:15" ht="54.75" customHeight="1">
      <c r="A120" s="130"/>
      <c r="B120" s="14"/>
      <c r="C120" s="140" t="s">
        <v>308</v>
      </c>
      <c r="D120" s="140" t="s">
        <v>316</v>
      </c>
      <c r="E120" s="32" t="s">
        <v>443</v>
      </c>
      <c r="F120" s="32">
        <v>200</v>
      </c>
      <c r="G120" s="15"/>
      <c r="H120" s="15"/>
      <c r="I120" s="62"/>
      <c r="J120" s="105"/>
      <c r="K120" s="105"/>
      <c r="L120" s="105"/>
      <c r="M120" s="105">
        <f t="shared" si="12"/>
        <v>40</v>
      </c>
      <c r="N120" s="105">
        <v>40</v>
      </c>
      <c r="O120" s="105">
        <v>0</v>
      </c>
    </row>
    <row r="121" spans="1:15" ht="54.75" customHeight="1">
      <c r="A121" s="130"/>
      <c r="B121" s="14"/>
      <c r="C121" s="140" t="s">
        <v>308</v>
      </c>
      <c r="D121" s="140" t="s">
        <v>316</v>
      </c>
      <c r="E121" s="32" t="s">
        <v>444</v>
      </c>
      <c r="F121" s="32">
        <v>200</v>
      </c>
      <c r="G121" s="15"/>
      <c r="H121" s="15"/>
      <c r="I121" s="62"/>
      <c r="J121" s="105"/>
      <c r="K121" s="105"/>
      <c r="L121" s="105"/>
      <c r="M121" s="105">
        <f t="shared" si="12"/>
        <v>12</v>
      </c>
      <c r="N121" s="105">
        <v>12</v>
      </c>
      <c r="O121" s="105">
        <v>0</v>
      </c>
    </row>
    <row r="122" spans="1:15" ht="54.75" customHeight="1">
      <c r="A122" s="130"/>
      <c r="B122" s="14"/>
      <c r="C122" s="140" t="s">
        <v>308</v>
      </c>
      <c r="D122" s="140" t="s">
        <v>316</v>
      </c>
      <c r="E122" s="32" t="s">
        <v>445</v>
      </c>
      <c r="F122" s="32">
        <v>200</v>
      </c>
      <c r="G122" s="15"/>
      <c r="H122" s="15"/>
      <c r="I122" s="62"/>
      <c r="J122" s="105"/>
      <c r="K122" s="105"/>
      <c r="L122" s="105"/>
      <c r="M122" s="105">
        <f t="shared" si="12"/>
        <v>10</v>
      </c>
      <c r="N122" s="105">
        <v>10</v>
      </c>
      <c r="O122" s="105">
        <v>0</v>
      </c>
    </row>
    <row r="123" spans="1:15" ht="54.75" customHeight="1">
      <c r="A123" s="130"/>
      <c r="B123" s="14"/>
      <c r="C123" s="140" t="s">
        <v>308</v>
      </c>
      <c r="D123" s="140" t="s">
        <v>316</v>
      </c>
      <c r="E123" s="32" t="s">
        <v>446</v>
      </c>
      <c r="F123" s="32">
        <v>200</v>
      </c>
      <c r="G123" s="15"/>
      <c r="H123" s="15"/>
      <c r="I123" s="62"/>
      <c r="J123" s="105"/>
      <c r="K123" s="105"/>
      <c r="L123" s="105"/>
      <c r="M123" s="105">
        <f t="shared" si="12"/>
        <v>20</v>
      </c>
      <c r="N123" s="105">
        <v>20</v>
      </c>
      <c r="O123" s="105">
        <v>0</v>
      </c>
    </row>
    <row r="124" spans="1:15" ht="54.75" customHeight="1">
      <c r="A124" s="130"/>
      <c r="B124" s="14"/>
      <c r="C124" s="140" t="s">
        <v>298</v>
      </c>
      <c r="D124" s="140" t="s">
        <v>295</v>
      </c>
      <c r="E124" s="32" t="s">
        <v>447</v>
      </c>
      <c r="F124" s="32">
        <v>200</v>
      </c>
      <c r="G124" s="15"/>
      <c r="H124" s="15"/>
      <c r="I124" s="62"/>
      <c r="J124" s="105"/>
      <c r="K124" s="105"/>
      <c r="L124" s="105"/>
      <c r="M124" s="105">
        <f t="shared" si="12"/>
        <v>4918</v>
      </c>
      <c r="N124" s="105">
        <v>4918</v>
      </c>
      <c r="O124" s="105">
        <v>0</v>
      </c>
    </row>
    <row r="125" spans="1:15" ht="54.75" customHeight="1">
      <c r="A125" s="130"/>
      <c r="B125" s="14"/>
      <c r="C125" s="140" t="s">
        <v>298</v>
      </c>
      <c r="D125" s="140" t="s">
        <v>314</v>
      </c>
      <c r="E125" s="32" t="s">
        <v>448</v>
      </c>
      <c r="F125" s="32">
        <v>200</v>
      </c>
      <c r="G125" s="15"/>
      <c r="H125" s="15"/>
      <c r="I125" s="62"/>
      <c r="J125" s="105"/>
      <c r="K125" s="105"/>
      <c r="L125" s="105"/>
      <c r="M125" s="105">
        <f t="shared" si="12"/>
        <v>220</v>
      </c>
      <c r="N125" s="105">
        <v>220</v>
      </c>
      <c r="O125" s="105">
        <v>0</v>
      </c>
    </row>
    <row r="126" spans="1:15" ht="54.75" customHeight="1">
      <c r="A126" s="130"/>
      <c r="B126" s="14"/>
      <c r="C126" s="140" t="s">
        <v>298</v>
      </c>
      <c r="D126" s="140" t="s">
        <v>314</v>
      </c>
      <c r="E126" s="32" t="s">
        <v>449</v>
      </c>
      <c r="F126" s="32">
        <v>200</v>
      </c>
      <c r="G126" s="15"/>
      <c r="H126" s="15"/>
      <c r="I126" s="62"/>
      <c r="J126" s="105"/>
      <c r="K126" s="105"/>
      <c r="L126" s="105"/>
      <c r="M126" s="105">
        <f t="shared" si="12"/>
        <v>30</v>
      </c>
      <c r="N126" s="105">
        <v>30</v>
      </c>
      <c r="O126" s="105">
        <v>0</v>
      </c>
    </row>
    <row r="127" spans="1:15" ht="54.75" customHeight="1">
      <c r="A127" s="130"/>
      <c r="B127" s="14"/>
      <c r="C127" s="140" t="s">
        <v>300</v>
      </c>
      <c r="D127" s="140" t="s">
        <v>304</v>
      </c>
      <c r="E127" s="32" t="s">
        <v>450</v>
      </c>
      <c r="F127" s="32">
        <v>200</v>
      </c>
      <c r="G127" s="15"/>
      <c r="H127" s="15"/>
      <c r="I127" s="62"/>
      <c r="J127" s="105"/>
      <c r="K127" s="105"/>
      <c r="L127" s="105"/>
      <c r="M127" s="105">
        <f t="shared" si="12"/>
        <v>50</v>
      </c>
      <c r="N127" s="105">
        <v>50</v>
      </c>
      <c r="O127" s="105">
        <v>0</v>
      </c>
    </row>
    <row r="128" spans="1:15" ht="54.75" customHeight="1">
      <c r="A128" s="130"/>
      <c r="B128" s="14"/>
      <c r="C128" s="140" t="s">
        <v>300</v>
      </c>
      <c r="D128" s="140" t="s">
        <v>315</v>
      </c>
      <c r="E128" s="32" t="s">
        <v>451</v>
      </c>
      <c r="F128" s="32">
        <v>200</v>
      </c>
      <c r="G128" s="15"/>
      <c r="H128" s="15"/>
      <c r="I128" s="62"/>
      <c r="J128" s="105"/>
      <c r="K128" s="105"/>
      <c r="L128" s="105"/>
      <c r="M128" s="105">
        <f t="shared" si="12"/>
        <v>728.6</v>
      </c>
      <c r="N128" s="105">
        <v>728.6</v>
      </c>
      <c r="O128" s="105">
        <v>0</v>
      </c>
    </row>
    <row r="129" spans="1:15" ht="54.75" customHeight="1">
      <c r="A129" s="130"/>
      <c r="B129" s="14"/>
      <c r="C129" s="140" t="s">
        <v>300</v>
      </c>
      <c r="D129" s="140" t="s">
        <v>308</v>
      </c>
      <c r="E129" s="32" t="s">
        <v>452</v>
      </c>
      <c r="F129" s="32">
        <v>200</v>
      </c>
      <c r="G129" s="15"/>
      <c r="H129" s="15"/>
      <c r="I129" s="62"/>
      <c r="J129" s="105"/>
      <c r="K129" s="105"/>
      <c r="L129" s="105"/>
      <c r="M129" s="105">
        <f t="shared" si="12"/>
        <v>2845.4</v>
      </c>
      <c r="N129" s="105">
        <v>2845.4</v>
      </c>
      <c r="O129" s="105">
        <v>0</v>
      </c>
    </row>
    <row r="130" spans="1:15" ht="54.75" customHeight="1">
      <c r="A130" s="130"/>
      <c r="B130" s="14"/>
      <c r="C130" s="140" t="s">
        <v>300</v>
      </c>
      <c r="D130" s="140" t="s">
        <v>308</v>
      </c>
      <c r="E130" s="32" t="s">
        <v>453</v>
      </c>
      <c r="F130" s="32">
        <v>200</v>
      </c>
      <c r="G130" s="15"/>
      <c r="H130" s="15"/>
      <c r="I130" s="62"/>
      <c r="J130" s="105"/>
      <c r="K130" s="105"/>
      <c r="L130" s="105"/>
      <c r="M130" s="105">
        <f t="shared" si="12"/>
        <v>509.8</v>
      </c>
      <c r="N130" s="105">
        <v>509.8</v>
      </c>
      <c r="O130" s="105">
        <v>0</v>
      </c>
    </row>
    <row r="131" spans="1:15" ht="54.75" customHeight="1">
      <c r="A131" s="130"/>
      <c r="B131" s="14"/>
      <c r="C131" s="140" t="s">
        <v>300</v>
      </c>
      <c r="D131" s="140" t="s">
        <v>308</v>
      </c>
      <c r="E131" s="32" t="s">
        <v>454</v>
      </c>
      <c r="F131" s="32">
        <v>200</v>
      </c>
      <c r="G131" s="15"/>
      <c r="H131" s="15"/>
      <c r="I131" s="62"/>
      <c r="J131" s="105"/>
      <c r="K131" s="105"/>
      <c r="L131" s="105"/>
      <c r="M131" s="105">
        <f t="shared" si="12"/>
        <v>11667.5</v>
      </c>
      <c r="N131" s="105">
        <v>11667.5</v>
      </c>
      <c r="O131" s="105">
        <v>0</v>
      </c>
    </row>
    <row r="132" spans="1:15" ht="54.75" customHeight="1">
      <c r="A132" s="130"/>
      <c r="B132" s="14"/>
      <c r="C132" s="140" t="s">
        <v>300</v>
      </c>
      <c r="D132" s="140" t="s">
        <v>308</v>
      </c>
      <c r="E132" s="32" t="s">
        <v>455</v>
      </c>
      <c r="F132" s="32">
        <v>200</v>
      </c>
      <c r="G132" s="15"/>
      <c r="H132" s="15"/>
      <c r="I132" s="62"/>
      <c r="J132" s="105"/>
      <c r="K132" s="105"/>
      <c r="L132" s="105"/>
      <c r="M132" s="105">
        <f t="shared" si="12"/>
        <v>63.2</v>
      </c>
      <c r="N132" s="105">
        <v>63.2</v>
      </c>
      <c r="O132" s="105">
        <v>0</v>
      </c>
    </row>
    <row r="133" spans="1:15" ht="54.75" customHeight="1">
      <c r="A133" s="130"/>
      <c r="B133" s="14"/>
      <c r="C133" s="140" t="s">
        <v>300</v>
      </c>
      <c r="D133" s="140" t="s">
        <v>308</v>
      </c>
      <c r="E133" s="32" t="s">
        <v>347</v>
      </c>
      <c r="F133" s="32">
        <v>200</v>
      </c>
      <c r="G133" s="15"/>
      <c r="H133" s="15"/>
      <c r="I133" s="62"/>
      <c r="J133" s="105"/>
      <c r="K133" s="105"/>
      <c r="L133" s="105"/>
      <c r="M133" s="105">
        <f t="shared" si="12"/>
        <v>199.8</v>
      </c>
      <c r="N133" s="105">
        <v>199.8</v>
      </c>
      <c r="O133" s="105">
        <v>0</v>
      </c>
    </row>
    <row r="134" spans="1:15" ht="54.75" customHeight="1">
      <c r="A134" s="130"/>
      <c r="B134" s="14"/>
      <c r="C134" s="140" t="s">
        <v>316</v>
      </c>
      <c r="D134" s="140" t="s">
        <v>306</v>
      </c>
      <c r="E134" s="32" t="s">
        <v>456</v>
      </c>
      <c r="F134" s="32">
        <v>200</v>
      </c>
      <c r="G134" s="15"/>
      <c r="H134" s="15"/>
      <c r="I134" s="62"/>
      <c r="J134" s="105"/>
      <c r="K134" s="105"/>
      <c r="L134" s="105"/>
      <c r="M134" s="105">
        <f t="shared" si="12"/>
        <v>518.1</v>
      </c>
      <c r="N134" s="105">
        <v>518.1</v>
      </c>
      <c r="O134" s="105">
        <v>0</v>
      </c>
    </row>
    <row r="135" spans="1:15" ht="54.75" customHeight="1">
      <c r="A135" s="130"/>
      <c r="B135" s="14"/>
      <c r="C135" s="140" t="s">
        <v>316</v>
      </c>
      <c r="D135" s="140" t="s">
        <v>306</v>
      </c>
      <c r="E135" s="32" t="s">
        <v>354</v>
      </c>
      <c r="F135" s="32">
        <v>200</v>
      </c>
      <c r="G135" s="15"/>
      <c r="H135" s="15"/>
      <c r="I135" s="62"/>
      <c r="J135" s="105"/>
      <c r="K135" s="105"/>
      <c r="L135" s="105"/>
      <c r="M135" s="105">
        <f t="shared" si="12"/>
        <v>50</v>
      </c>
      <c r="N135" s="105">
        <v>50</v>
      </c>
      <c r="O135" s="105">
        <v>0</v>
      </c>
    </row>
    <row r="136" spans="1:15" ht="54.75" customHeight="1">
      <c r="A136" s="130"/>
      <c r="B136" s="14"/>
      <c r="C136" s="140" t="s">
        <v>316</v>
      </c>
      <c r="D136" s="140" t="s">
        <v>306</v>
      </c>
      <c r="E136" s="32" t="s">
        <v>457</v>
      </c>
      <c r="F136" s="32">
        <v>200</v>
      </c>
      <c r="G136" s="15"/>
      <c r="H136" s="15"/>
      <c r="I136" s="62"/>
      <c r="J136" s="105"/>
      <c r="K136" s="105"/>
      <c r="L136" s="105"/>
      <c r="M136" s="105">
        <f t="shared" si="12"/>
        <v>5</v>
      </c>
      <c r="N136" s="105">
        <v>5</v>
      </c>
      <c r="O136" s="105">
        <v>0</v>
      </c>
    </row>
    <row r="137" spans="1:15" ht="54.75" customHeight="1">
      <c r="A137" s="130"/>
      <c r="B137" s="14"/>
      <c r="C137" s="140" t="s">
        <v>316</v>
      </c>
      <c r="D137" s="140" t="s">
        <v>306</v>
      </c>
      <c r="E137" s="32" t="s">
        <v>458</v>
      </c>
      <c r="F137" s="32">
        <v>200</v>
      </c>
      <c r="G137" s="15"/>
      <c r="H137" s="15"/>
      <c r="I137" s="62"/>
      <c r="J137" s="105"/>
      <c r="K137" s="105"/>
      <c r="L137" s="105"/>
      <c r="M137" s="105">
        <f t="shared" si="12"/>
        <v>5</v>
      </c>
      <c r="N137" s="105">
        <v>5</v>
      </c>
      <c r="O137" s="105">
        <v>0</v>
      </c>
    </row>
    <row r="138" spans="1:15" ht="54.75" customHeight="1">
      <c r="A138" s="130"/>
      <c r="B138" s="14"/>
      <c r="C138" s="140" t="s">
        <v>316</v>
      </c>
      <c r="D138" s="140" t="s">
        <v>306</v>
      </c>
      <c r="E138" s="32" t="s">
        <v>459</v>
      </c>
      <c r="F138" s="32">
        <v>200</v>
      </c>
      <c r="G138" s="15"/>
      <c r="H138" s="15"/>
      <c r="I138" s="62"/>
      <c r="J138" s="105"/>
      <c r="K138" s="105"/>
      <c r="L138" s="105"/>
      <c r="M138" s="105">
        <f t="shared" si="12"/>
        <v>10</v>
      </c>
      <c r="N138" s="105">
        <v>10</v>
      </c>
      <c r="O138" s="105">
        <v>0</v>
      </c>
    </row>
    <row r="139" spans="1:15" ht="54.75" customHeight="1">
      <c r="A139" s="130"/>
      <c r="B139" s="14"/>
      <c r="C139" s="140" t="s">
        <v>316</v>
      </c>
      <c r="D139" s="140" t="s">
        <v>306</v>
      </c>
      <c r="E139" s="32" t="s">
        <v>460</v>
      </c>
      <c r="F139" s="32">
        <v>200</v>
      </c>
      <c r="G139" s="15"/>
      <c r="H139" s="15"/>
      <c r="I139" s="62"/>
      <c r="J139" s="105"/>
      <c r="K139" s="105"/>
      <c r="L139" s="105"/>
      <c r="M139" s="105">
        <f t="shared" si="12"/>
        <v>10</v>
      </c>
      <c r="N139" s="105">
        <v>10</v>
      </c>
      <c r="O139" s="105">
        <v>0</v>
      </c>
    </row>
    <row r="140" spans="1:15" ht="54.75" customHeight="1">
      <c r="A140" s="130"/>
      <c r="B140" s="14"/>
      <c r="C140" s="140" t="s">
        <v>316</v>
      </c>
      <c r="D140" s="140" t="s">
        <v>306</v>
      </c>
      <c r="E140" s="32" t="s">
        <v>461</v>
      </c>
      <c r="F140" s="32">
        <v>200</v>
      </c>
      <c r="G140" s="15"/>
      <c r="H140" s="15"/>
      <c r="I140" s="62"/>
      <c r="J140" s="105"/>
      <c r="K140" s="105"/>
      <c r="L140" s="105"/>
      <c r="M140" s="105">
        <f t="shared" si="12"/>
        <v>5</v>
      </c>
      <c r="N140" s="105">
        <v>5</v>
      </c>
      <c r="O140" s="105">
        <v>0</v>
      </c>
    </row>
    <row r="141" spans="1:15" ht="54.75" customHeight="1">
      <c r="A141" s="130"/>
      <c r="B141" s="14"/>
      <c r="C141" s="140" t="s">
        <v>316</v>
      </c>
      <c r="D141" s="140" t="s">
        <v>306</v>
      </c>
      <c r="E141" s="32" t="s">
        <v>462</v>
      </c>
      <c r="F141" s="32">
        <v>200</v>
      </c>
      <c r="G141" s="15"/>
      <c r="H141" s="15"/>
      <c r="I141" s="62"/>
      <c r="J141" s="105"/>
      <c r="K141" s="105"/>
      <c r="L141" s="105"/>
      <c r="M141" s="105">
        <f t="shared" si="12"/>
        <v>5</v>
      </c>
      <c r="N141" s="105">
        <v>5</v>
      </c>
      <c r="O141" s="105">
        <v>0</v>
      </c>
    </row>
    <row r="142" spans="1:15" ht="54.75" customHeight="1">
      <c r="A142" s="130"/>
      <c r="B142" s="14"/>
      <c r="C142" s="149">
        <v>10</v>
      </c>
      <c r="D142" s="149" t="s">
        <v>306</v>
      </c>
      <c r="E142" s="150" t="s">
        <v>463</v>
      </c>
      <c r="F142" s="150">
        <v>200</v>
      </c>
      <c r="G142" s="118"/>
      <c r="H142" s="118"/>
      <c r="I142" s="118"/>
      <c r="J142" s="118"/>
      <c r="K142" s="118"/>
      <c r="L142" s="118"/>
      <c r="M142" s="105">
        <f t="shared" si="12"/>
        <v>10</v>
      </c>
      <c r="N142" s="151">
        <v>10</v>
      </c>
      <c r="O142" s="105">
        <v>0</v>
      </c>
    </row>
    <row r="143" spans="1:15" ht="63" customHeight="1">
      <c r="A143" s="192" t="s">
        <v>131</v>
      </c>
      <c r="B143" s="192"/>
      <c r="C143" s="192"/>
      <c r="D143" s="192"/>
      <c r="E143" s="192"/>
      <c r="F143" s="192"/>
      <c r="G143" s="192"/>
      <c r="H143" s="192"/>
      <c r="I143" s="192"/>
      <c r="J143" s="125">
        <f aca="true" t="shared" si="13" ref="J143:O143">J144</f>
        <v>678069.0999999999</v>
      </c>
      <c r="K143" s="125">
        <f t="shared" si="13"/>
        <v>711466.6</v>
      </c>
      <c r="L143" s="125">
        <f t="shared" si="13"/>
        <v>389134.4</v>
      </c>
      <c r="M143" s="125">
        <f t="shared" si="13"/>
        <v>703134.3999999998</v>
      </c>
      <c r="N143" s="125">
        <f t="shared" si="13"/>
        <v>703038.3999999998</v>
      </c>
      <c r="O143" s="125">
        <f t="shared" si="13"/>
        <v>96</v>
      </c>
    </row>
    <row r="144" spans="1:15" s="11" customFormat="1" ht="26.25" customHeight="1">
      <c r="A144" s="189" t="s">
        <v>64</v>
      </c>
      <c r="B144" s="189"/>
      <c r="C144" s="189"/>
      <c r="D144" s="189"/>
      <c r="E144" s="189"/>
      <c r="F144" s="189"/>
      <c r="G144" s="189"/>
      <c r="H144" s="189"/>
      <c r="I144" s="189"/>
      <c r="J144" s="125">
        <f aca="true" t="shared" si="14" ref="J144:O144">J145+J191</f>
        <v>678069.0999999999</v>
      </c>
      <c r="K144" s="125">
        <f t="shared" si="14"/>
        <v>711466.6</v>
      </c>
      <c r="L144" s="125">
        <f t="shared" si="14"/>
        <v>389134.4</v>
      </c>
      <c r="M144" s="125">
        <f t="shared" si="14"/>
        <v>703134.3999999998</v>
      </c>
      <c r="N144" s="125">
        <f t="shared" si="14"/>
        <v>703038.3999999998</v>
      </c>
      <c r="O144" s="125">
        <f t="shared" si="14"/>
        <v>96</v>
      </c>
    </row>
    <row r="145" spans="1:15" s="11" customFormat="1" ht="79.5" customHeight="1">
      <c r="A145" s="131" t="s">
        <v>59</v>
      </c>
      <c r="B145" s="14" t="s">
        <v>225</v>
      </c>
      <c r="C145" s="14"/>
      <c r="D145" s="14"/>
      <c r="E145" s="14"/>
      <c r="F145" s="32"/>
      <c r="G145" s="15"/>
      <c r="H145" s="16"/>
      <c r="I145" s="17"/>
      <c r="J145" s="105">
        <f>J146+J147+J150+J151+J153+J155+J160+J162+J167+J175+J176+J178+J179+J180+J181+J182+J186+J190+J187+J168+J170+J171+J172+J148+J149+J154+J157+J158+J165+J166+J173+J177+J188+J189+J152+J161+J183+J185+J169</f>
        <v>670507.0999999999</v>
      </c>
      <c r="K145" s="105">
        <f>K146+K147+K149+K150+K151+K152+K153+K154+K155+K156+K157+K158+K159+K160+K161+K162+K163+K164+K165+K166+K167+K168+K169+K170+K171+K172+K173+K174+K175+K176+K177+K178+K179+K180+K181+K182+K183+K184+K185+K186+K187+K188+K189+K190</f>
        <v>706647.4</v>
      </c>
      <c r="L145" s="105">
        <f>L146+L147+L149+L150+L151+L152+L153+L154+L155+L156+L157+L158+L159+L160+L161+L162+L163+L164+L165+L166+L167+L168+L169+L170+L171+L172+L173+L174+L175+L176+L177+L178+L179+L180+L181+L182+L183+L184+L185+L186+L187+L188+L189+L190</f>
        <v>385023.2</v>
      </c>
      <c r="M145" s="105">
        <f>M146+M147+M149+M150+M151+M152+M153+M154+M155+M156+M157+M158+M159+M160+M161+M162+M163+M164+M165+M166+M167+M168+M169+M170+M171+M172+M173+M174+M175+M176+M177+M178+M179+M180+M181+M182+M183+M184+M185+M186+M187+M188+M189+M190</f>
        <v>700173.9999999998</v>
      </c>
      <c r="N145" s="105">
        <f>N146+N147+N149+N150+N151+N152+N153+N154+N155+N156+N157+N158+N159+N160+N161+N162+N163+N164+N165+N166+N167+N168+N169+N170+N171+N172+N173+N174+N175+N176+N177+N178+N179+N180+N181+N182+N183+N184+N185+N186+N187+N188+N189+N190</f>
        <v>700077.9999999998</v>
      </c>
      <c r="O145" s="105">
        <f>O146+O147+O149+O150+O151+O152+O153+O154+O155+O156+O157+O158+O159+O160+O161+O162+O163+O164+O165+O166+O167+O168+O169+O170+O171+O172+O173+O174+O175+O176+O177+O178+O179+O180+O181+O182+O183+O184+O185+O186+O187+O188+O189+O190</f>
        <v>96</v>
      </c>
    </row>
    <row r="146" spans="1:15" s="11" customFormat="1" ht="65.25" customHeight="1">
      <c r="A146" s="169" t="s">
        <v>82</v>
      </c>
      <c r="B146" s="172" t="s">
        <v>287</v>
      </c>
      <c r="C146" s="140" t="s">
        <v>296</v>
      </c>
      <c r="D146" s="140" t="s">
        <v>304</v>
      </c>
      <c r="E146" s="32" t="s">
        <v>329</v>
      </c>
      <c r="F146" s="32">
        <v>600</v>
      </c>
      <c r="G146" s="15"/>
      <c r="H146" s="16"/>
      <c r="I146" s="17"/>
      <c r="J146" s="105">
        <v>52340.4</v>
      </c>
      <c r="K146" s="105">
        <v>45254.8</v>
      </c>
      <c r="L146" s="105">
        <v>25211.6</v>
      </c>
      <c r="M146" s="105">
        <f aca="true" t="shared" si="15" ref="M146:M190">N146+O146</f>
        <v>66549</v>
      </c>
      <c r="N146" s="105">
        <v>66453</v>
      </c>
      <c r="O146" s="105">
        <v>96</v>
      </c>
    </row>
    <row r="147" spans="1:15" s="11" customFormat="1" ht="65.25" customHeight="1">
      <c r="A147" s="175"/>
      <c r="B147" s="174"/>
      <c r="C147" s="140" t="s">
        <v>296</v>
      </c>
      <c r="D147" s="140" t="s">
        <v>304</v>
      </c>
      <c r="E147" s="32" t="s">
        <v>330</v>
      </c>
      <c r="F147" s="32">
        <v>600</v>
      </c>
      <c r="G147" s="15"/>
      <c r="H147" s="16"/>
      <c r="I147" s="17"/>
      <c r="J147" s="105">
        <v>85303.8</v>
      </c>
      <c r="K147" s="105">
        <v>167297.9</v>
      </c>
      <c r="L147" s="105">
        <v>95778</v>
      </c>
      <c r="M147" s="105">
        <f t="shared" si="15"/>
        <v>173694.5</v>
      </c>
      <c r="N147" s="105">
        <v>173694.5</v>
      </c>
      <c r="O147" s="105">
        <v>0</v>
      </c>
    </row>
    <row r="148" spans="1:15" s="11" customFormat="1" ht="65.25" customHeight="1">
      <c r="A148" s="175"/>
      <c r="B148" s="174"/>
      <c r="C148" s="140" t="s">
        <v>296</v>
      </c>
      <c r="D148" s="140" t="s">
        <v>304</v>
      </c>
      <c r="E148" s="32" t="s">
        <v>532</v>
      </c>
      <c r="F148" s="32">
        <v>600</v>
      </c>
      <c r="G148" s="15"/>
      <c r="H148" s="16"/>
      <c r="I148" s="17"/>
      <c r="J148" s="105">
        <v>257.8</v>
      </c>
      <c r="K148" s="105"/>
      <c r="L148" s="105"/>
      <c r="M148" s="105"/>
      <c r="N148" s="105"/>
      <c r="O148" s="105"/>
    </row>
    <row r="149" spans="1:15" s="11" customFormat="1" ht="65.25" customHeight="1">
      <c r="A149" s="171"/>
      <c r="B149" s="173"/>
      <c r="C149" s="140" t="s">
        <v>296</v>
      </c>
      <c r="D149" s="140" t="s">
        <v>304</v>
      </c>
      <c r="E149" s="32" t="s">
        <v>533</v>
      </c>
      <c r="F149" s="32">
        <v>600</v>
      </c>
      <c r="G149" s="15"/>
      <c r="H149" s="16"/>
      <c r="I149" s="17"/>
      <c r="J149" s="105">
        <v>68776.6</v>
      </c>
      <c r="K149" s="105">
        <v>1115.2</v>
      </c>
      <c r="L149" s="105">
        <v>529.7</v>
      </c>
      <c r="M149" s="105"/>
      <c r="N149" s="105"/>
      <c r="O149" s="105"/>
    </row>
    <row r="150" spans="1:15" s="11" customFormat="1" ht="69.75" customHeight="1">
      <c r="A150" s="169" t="s">
        <v>214</v>
      </c>
      <c r="B150" s="172" t="s">
        <v>226</v>
      </c>
      <c r="C150" s="140" t="s">
        <v>296</v>
      </c>
      <c r="D150" s="140" t="s">
        <v>315</v>
      </c>
      <c r="E150" s="32" t="s">
        <v>331</v>
      </c>
      <c r="F150" s="32">
        <v>600</v>
      </c>
      <c r="G150" s="15"/>
      <c r="H150" s="16"/>
      <c r="I150" s="17"/>
      <c r="J150" s="105">
        <v>43708.9</v>
      </c>
      <c r="K150" s="105">
        <v>44896</v>
      </c>
      <c r="L150" s="105">
        <v>25795</v>
      </c>
      <c r="M150" s="105">
        <f t="shared" si="15"/>
        <v>47604</v>
      </c>
      <c r="N150" s="105">
        <v>47604</v>
      </c>
      <c r="O150" s="105">
        <v>0</v>
      </c>
    </row>
    <row r="151" spans="1:15" s="11" customFormat="1" ht="69.75" customHeight="1">
      <c r="A151" s="175"/>
      <c r="B151" s="174"/>
      <c r="C151" s="140" t="s">
        <v>296</v>
      </c>
      <c r="D151" s="140" t="s">
        <v>315</v>
      </c>
      <c r="E151" s="32" t="s">
        <v>323</v>
      </c>
      <c r="F151" s="32">
        <v>600</v>
      </c>
      <c r="G151" s="15"/>
      <c r="H151" s="16"/>
      <c r="I151" s="17"/>
      <c r="J151" s="105">
        <v>185777.7</v>
      </c>
      <c r="K151" s="105">
        <v>219219.4</v>
      </c>
      <c r="L151" s="105">
        <v>125503.1</v>
      </c>
      <c r="M151" s="105">
        <f t="shared" si="15"/>
        <v>214047.8</v>
      </c>
      <c r="N151" s="105">
        <v>214047.8</v>
      </c>
      <c r="O151" s="105">
        <v>0</v>
      </c>
    </row>
    <row r="152" spans="1:15" s="11" customFormat="1" ht="69.75" customHeight="1">
      <c r="A152" s="171"/>
      <c r="B152" s="173"/>
      <c r="C152" s="140" t="s">
        <v>296</v>
      </c>
      <c r="D152" s="140" t="s">
        <v>315</v>
      </c>
      <c r="E152" s="32" t="s">
        <v>533</v>
      </c>
      <c r="F152" s="32">
        <v>600</v>
      </c>
      <c r="G152" s="15"/>
      <c r="H152" s="16"/>
      <c r="I152" s="17"/>
      <c r="J152" s="105">
        <v>5551.1</v>
      </c>
      <c r="K152" s="105"/>
      <c r="L152" s="105"/>
      <c r="M152" s="105"/>
      <c r="N152" s="105"/>
      <c r="O152" s="105"/>
    </row>
    <row r="153" spans="1:15" s="11" customFormat="1" ht="90" customHeight="1">
      <c r="A153" s="169" t="s">
        <v>215</v>
      </c>
      <c r="B153" s="172" t="s">
        <v>289</v>
      </c>
      <c r="C153" s="140" t="s">
        <v>296</v>
      </c>
      <c r="D153" s="140" t="s">
        <v>315</v>
      </c>
      <c r="E153" s="32" t="s">
        <v>332</v>
      </c>
      <c r="F153" s="32">
        <v>600</v>
      </c>
      <c r="G153" s="15"/>
      <c r="H153" s="16"/>
      <c r="I153" s="17"/>
      <c r="J153" s="105">
        <v>1165.4</v>
      </c>
      <c r="K153" s="105">
        <v>876.9</v>
      </c>
      <c r="L153" s="105">
        <v>635.8</v>
      </c>
      <c r="M153" s="105">
        <f t="shared" si="15"/>
        <v>6789</v>
      </c>
      <c r="N153" s="105">
        <v>6789</v>
      </c>
      <c r="O153" s="105">
        <v>0</v>
      </c>
    </row>
    <row r="154" spans="1:15" s="11" customFormat="1" ht="90" customHeight="1">
      <c r="A154" s="171"/>
      <c r="B154" s="173"/>
      <c r="C154" s="140" t="s">
        <v>296</v>
      </c>
      <c r="D154" s="140" t="s">
        <v>315</v>
      </c>
      <c r="E154" s="32" t="s">
        <v>533</v>
      </c>
      <c r="F154" s="32">
        <v>600</v>
      </c>
      <c r="G154" s="15"/>
      <c r="H154" s="16"/>
      <c r="I154" s="17"/>
      <c r="J154" s="105">
        <v>5597.6</v>
      </c>
      <c r="K154" s="105">
        <v>5856.1</v>
      </c>
      <c r="L154" s="105">
        <v>2781.6</v>
      </c>
      <c r="M154" s="105"/>
      <c r="N154" s="105"/>
      <c r="O154" s="105"/>
    </row>
    <row r="155" spans="1:15" s="11" customFormat="1" ht="79.5" customHeight="1">
      <c r="A155" s="169" t="s">
        <v>216</v>
      </c>
      <c r="B155" s="172" t="s">
        <v>227</v>
      </c>
      <c r="C155" s="140" t="s">
        <v>296</v>
      </c>
      <c r="D155" s="140" t="s">
        <v>296</v>
      </c>
      <c r="E155" s="32" t="s">
        <v>333</v>
      </c>
      <c r="F155" s="32">
        <v>600</v>
      </c>
      <c r="G155" s="15"/>
      <c r="H155" s="16"/>
      <c r="I155" s="17"/>
      <c r="J155" s="105">
        <v>501.1</v>
      </c>
      <c r="K155" s="123">
        <v>507.2</v>
      </c>
      <c r="L155" s="105">
        <v>402</v>
      </c>
      <c r="M155" s="105">
        <f t="shared" si="15"/>
        <v>1838</v>
      </c>
      <c r="N155" s="105">
        <v>1838</v>
      </c>
      <c r="O155" s="105">
        <v>0</v>
      </c>
    </row>
    <row r="156" spans="1:15" s="11" customFormat="1" ht="79.5" customHeight="1">
      <c r="A156" s="176"/>
      <c r="B156" s="177"/>
      <c r="C156" s="161" t="s">
        <v>296</v>
      </c>
      <c r="D156" s="161" t="s">
        <v>296</v>
      </c>
      <c r="E156" s="32" t="s">
        <v>545</v>
      </c>
      <c r="F156" s="32">
        <v>600</v>
      </c>
      <c r="G156" s="15"/>
      <c r="H156" s="16"/>
      <c r="I156" s="17"/>
      <c r="J156" s="105"/>
      <c r="K156" s="123">
        <v>106</v>
      </c>
      <c r="L156" s="105">
        <v>106</v>
      </c>
      <c r="M156" s="105"/>
      <c r="N156" s="105"/>
      <c r="O156" s="105"/>
    </row>
    <row r="157" spans="1:15" s="11" customFormat="1" ht="79.5" customHeight="1">
      <c r="A157" s="175"/>
      <c r="B157" s="174"/>
      <c r="C157" s="161" t="s">
        <v>296</v>
      </c>
      <c r="D157" s="161" t="s">
        <v>296</v>
      </c>
      <c r="E157" s="32" t="s">
        <v>533</v>
      </c>
      <c r="F157" s="32">
        <v>600</v>
      </c>
      <c r="G157" s="15"/>
      <c r="H157" s="16"/>
      <c r="I157" s="17"/>
      <c r="J157" s="105">
        <v>1349.9</v>
      </c>
      <c r="K157" s="123">
        <v>1469.8</v>
      </c>
      <c r="L157" s="105">
        <v>698.2</v>
      </c>
      <c r="M157" s="105"/>
      <c r="N157" s="105"/>
      <c r="O157" s="105"/>
    </row>
    <row r="158" spans="1:15" s="11" customFormat="1" ht="79.5" customHeight="1">
      <c r="A158" s="169" t="s">
        <v>217</v>
      </c>
      <c r="B158" s="167" t="s">
        <v>535</v>
      </c>
      <c r="C158" s="140" t="s">
        <v>296</v>
      </c>
      <c r="D158" s="140" t="s">
        <v>296</v>
      </c>
      <c r="E158" s="32" t="s">
        <v>534</v>
      </c>
      <c r="F158" s="32">
        <v>600</v>
      </c>
      <c r="G158" s="15"/>
      <c r="H158" s="16"/>
      <c r="I158" s="17"/>
      <c r="J158" s="105">
        <v>2077.6</v>
      </c>
      <c r="K158" s="123"/>
      <c r="L158" s="105"/>
      <c r="M158" s="105"/>
      <c r="N158" s="105"/>
      <c r="O158" s="105"/>
    </row>
    <row r="159" spans="1:15" s="11" customFormat="1" ht="79.5" customHeight="1">
      <c r="A159" s="170"/>
      <c r="B159" s="168"/>
      <c r="C159" s="140" t="s">
        <v>296</v>
      </c>
      <c r="D159" s="140" t="s">
        <v>296</v>
      </c>
      <c r="E159" s="32" t="s">
        <v>465</v>
      </c>
      <c r="F159" s="32">
        <v>600</v>
      </c>
      <c r="G159" s="15"/>
      <c r="H159" s="16"/>
      <c r="I159" s="17"/>
      <c r="J159" s="105"/>
      <c r="K159" s="123">
        <v>1941.7</v>
      </c>
      <c r="L159" s="105">
        <v>1910.2</v>
      </c>
      <c r="M159" s="105"/>
      <c r="N159" s="105"/>
      <c r="O159" s="105"/>
    </row>
    <row r="160" spans="1:15" s="11" customFormat="1" ht="79.5" customHeight="1">
      <c r="A160" s="169" t="s">
        <v>217</v>
      </c>
      <c r="B160" s="172" t="s">
        <v>228</v>
      </c>
      <c r="C160" s="140" t="s">
        <v>296</v>
      </c>
      <c r="D160" s="140" t="s">
        <v>295</v>
      </c>
      <c r="E160" s="32" t="s">
        <v>325</v>
      </c>
      <c r="F160" s="32">
        <v>600</v>
      </c>
      <c r="G160" s="15"/>
      <c r="H160" s="16"/>
      <c r="I160" s="17"/>
      <c r="J160" s="105">
        <v>688.1</v>
      </c>
      <c r="K160" s="105">
        <v>436.6</v>
      </c>
      <c r="L160" s="105">
        <v>218.3</v>
      </c>
      <c r="M160" s="105">
        <f t="shared" si="15"/>
        <v>0</v>
      </c>
      <c r="N160" s="105">
        <v>0</v>
      </c>
      <c r="O160" s="105">
        <v>0</v>
      </c>
    </row>
    <row r="161" spans="1:15" s="11" customFormat="1" ht="79.5" customHeight="1">
      <c r="A161" s="171"/>
      <c r="B161" s="173"/>
      <c r="C161" s="140" t="s">
        <v>296</v>
      </c>
      <c r="D161" s="140" t="s">
        <v>295</v>
      </c>
      <c r="E161" s="32" t="s">
        <v>533</v>
      </c>
      <c r="F161" s="32">
        <v>600</v>
      </c>
      <c r="G161" s="15"/>
      <c r="H161" s="16"/>
      <c r="I161" s="17"/>
      <c r="J161" s="105">
        <v>17176.6</v>
      </c>
      <c r="K161" s="105">
        <v>17433.4</v>
      </c>
      <c r="L161" s="105">
        <v>8530.9</v>
      </c>
      <c r="M161" s="105"/>
      <c r="N161" s="105"/>
      <c r="O161" s="105"/>
    </row>
    <row r="162" spans="1:15" s="11" customFormat="1" ht="79.5" customHeight="1">
      <c r="A162" s="169" t="s">
        <v>218</v>
      </c>
      <c r="B162" s="172" t="s">
        <v>292</v>
      </c>
      <c r="C162" s="140" t="s">
        <v>298</v>
      </c>
      <c r="D162" s="140" t="s">
        <v>295</v>
      </c>
      <c r="E162" s="32" t="s">
        <v>348</v>
      </c>
      <c r="F162" s="32">
        <v>600</v>
      </c>
      <c r="G162" s="15"/>
      <c r="H162" s="16"/>
      <c r="I162" s="17"/>
      <c r="J162" s="105"/>
      <c r="K162" s="105">
        <v>17965.8</v>
      </c>
      <c r="L162" s="105">
        <v>8965.8</v>
      </c>
      <c r="M162" s="105">
        <f t="shared" si="15"/>
        <v>17199.9</v>
      </c>
      <c r="N162" s="105">
        <v>17199.9</v>
      </c>
      <c r="O162" s="105">
        <v>0</v>
      </c>
    </row>
    <row r="163" spans="1:15" s="11" customFormat="1" ht="79.5" customHeight="1">
      <c r="A163" s="176"/>
      <c r="B163" s="177"/>
      <c r="C163" s="140" t="s">
        <v>298</v>
      </c>
      <c r="D163" s="140" t="s">
        <v>295</v>
      </c>
      <c r="E163" s="32" t="s">
        <v>544</v>
      </c>
      <c r="F163" s="32">
        <v>600</v>
      </c>
      <c r="G163" s="15"/>
      <c r="H163" s="16"/>
      <c r="I163" s="17"/>
      <c r="J163" s="105"/>
      <c r="K163" s="105">
        <v>11408</v>
      </c>
      <c r="L163" s="105">
        <v>3036.2</v>
      </c>
      <c r="M163" s="105"/>
      <c r="N163" s="105"/>
      <c r="O163" s="105"/>
    </row>
    <row r="164" spans="1:15" s="11" customFormat="1" ht="79.5" customHeight="1">
      <c r="A164" s="176"/>
      <c r="B164" s="177"/>
      <c r="C164" s="140" t="s">
        <v>298</v>
      </c>
      <c r="D164" s="140" t="s">
        <v>295</v>
      </c>
      <c r="E164" s="32" t="s">
        <v>477</v>
      </c>
      <c r="F164" s="32">
        <v>600</v>
      </c>
      <c r="G164" s="15"/>
      <c r="H164" s="16"/>
      <c r="I164" s="17"/>
      <c r="J164" s="105"/>
      <c r="K164" s="105">
        <v>1388.1</v>
      </c>
      <c r="L164" s="105"/>
      <c r="M164" s="105"/>
      <c r="N164" s="105"/>
      <c r="O164" s="105"/>
    </row>
    <row r="165" spans="1:15" s="11" customFormat="1" ht="79.5" customHeight="1">
      <c r="A165" s="175"/>
      <c r="B165" s="174"/>
      <c r="C165" s="140" t="s">
        <v>298</v>
      </c>
      <c r="D165" s="140" t="s">
        <v>295</v>
      </c>
      <c r="E165" s="32" t="s">
        <v>529</v>
      </c>
      <c r="F165" s="32">
        <v>600</v>
      </c>
      <c r="G165" s="15"/>
      <c r="H165" s="16"/>
      <c r="I165" s="17"/>
      <c r="J165" s="105">
        <v>24436.2</v>
      </c>
      <c r="K165" s="105"/>
      <c r="L165" s="105"/>
      <c r="M165" s="105"/>
      <c r="N165" s="105"/>
      <c r="O165" s="105"/>
    </row>
    <row r="166" spans="1:15" s="11" customFormat="1" ht="79.5" customHeight="1">
      <c r="A166" s="171"/>
      <c r="B166" s="173"/>
      <c r="C166" s="140" t="s">
        <v>298</v>
      </c>
      <c r="D166" s="140" t="s">
        <v>295</v>
      </c>
      <c r="E166" s="32" t="s">
        <v>530</v>
      </c>
      <c r="F166" s="32">
        <v>600</v>
      </c>
      <c r="G166" s="15"/>
      <c r="H166" s="16"/>
      <c r="I166" s="17"/>
      <c r="J166" s="105">
        <v>4000</v>
      </c>
      <c r="K166" s="105"/>
      <c r="L166" s="105"/>
      <c r="M166" s="105"/>
      <c r="N166" s="105"/>
      <c r="O166" s="105"/>
    </row>
    <row r="167" spans="1:15" s="11" customFormat="1" ht="79.5" customHeight="1">
      <c r="A167" s="169" t="s">
        <v>219</v>
      </c>
      <c r="B167" s="172" t="s">
        <v>291</v>
      </c>
      <c r="C167" s="140" t="s">
        <v>300</v>
      </c>
      <c r="D167" s="140" t="s">
        <v>308</v>
      </c>
      <c r="E167" s="32" t="s">
        <v>343</v>
      </c>
      <c r="F167" s="32">
        <v>600</v>
      </c>
      <c r="G167" s="15"/>
      <c r="H167" s="16"/>
      <c r="I167" s="17"/>
      <c r="J167" s="105">
        <v>12772.1</v>
      </c>
      <c r="K167" s="105">
        <v>9140.5</v>
      </c>
      <c r="L167" s="105">
        <v>4520.6</v>
      </c>
      <c r="M167" s="105">
        <f t="shared" si="15"/>
        <v>10023.7</v>
      </c>
      <c r="N167" s="105">
        <v>10023.7</v>
      </c>
      <c r="O167" s="105">
        <v>0</v>
      </c>
    </row>
    <row r="168" spans="1:15" s="11" customFormat="1" ht="79.5" customHeight="1">
      <c r="A168" s="176"/>
      <c r="B168" s="177"/>
      <c r="C168" s="140" t="s">
        <v>300</v>
      </c>
      <c r="D168" s="140" t="s">
        <v>308</v>
      </c>
      <c r="E168" s="32" t="s">
        <v>344</v>
      </c>
      <c r="F168" s="32">
        <v>600</v>
      </c>
      <c r="G168" s="15"/>
      <c r="H168" s="16"/>
      <c r="I168" s="17"/>
      <c r="J168" s="105">
        <v>523</v>
      </c>
      <c r="K168" s="105">
        <v>418.4</v>
      </c>
      <c r="L168" s="105">
        <v>380</v>
      </c>
      <c r="M168" s="105">
        <f t="shared" si="15"/>
        <v>619</v>
      </c>
      <c r="N168" s="105">
        <v>619</v>
      </c>
      <c r="O168" s="105">
        <v>0</v>
      </c>
    </row>
    <row r="169" spans="1:15" s="11" customFormat="1" ht="79.5" customHeight="1">
      <c r="A169" s="176"/>
      <c r="B169" s="177"/>
      <c r="C169" s="140" t="s">
        <v>300</v>
      </c>
      <c r="D169" s="140" t="s">
        <v>308</v>
      </c>
      <c r="E169" s="32" t="s">
        <v>492</v>
      </c>
      <c r="F169" s="32">
        <v>600</v>
      </c>
      <c r="G169" s="15"/>
      <c r="H169" s="16"/>
      <c r="I169" s="17"/>
      <c r="J169" s="105">
        <v>8187</v>
      </c>
      <c r="K169" s="105">
        <v>10309.6</v>
      </c>
      <c r="L169" s="105">
        <v>5420</v>
      </c>
      <c r="M169" s="105"/>
      <c r="N169" s="105"/>
      <c r="O169" s="105"/>
    </row>
    <row r="170" spans="1:15" s="11" customFormat="1" ht="79.5" customHeight="1">
      <c r="A170" s="176"/>
      <c r="B170" s="177"/>
      <c r="C170" s="140" t="s">
        <v>300</v>
      </c>
      <c r="D170" s="140" t="s">
        <v>308</v>
      </c>
      <c r="E170" s="32" t="s">
        <v>345</v>
      </c>
      <c r="F170" s="32">
        <v>600</v>
      </c>
      <c r="G170" s="15"/>
      <c r="H170" s="16"/>
      <c r="I170" s="17"/>
      <c r="J170" s="105"/>
      <c r="K170" s="105"/>
      <c r="L170" s="105"/>
      <c r="M170" s="105">
        <f t="shared" si="15"/>
        <v>2156.9</v>
      </c>
      <c r="N170" s="105">
        <v>2156.9</v>
      </c>
      <c r="O170" s="105">
        <v>0</v>
      </c>
    </row>
    <row r="171" spans="1:15" s="11" customFormat="1" ht="79.5" customHeight="1">
      <c r="A171" s="176"/>
      <c r="B171" s="177"/>
      <c r="C171" s="140" t="s">
        <v>300</v>
      </c>
      <c r="D171" s="140" t="s">
        <v>308</v>
      </c>
      <c r="E171" s="32" t="s">
        <v>346</v>
      </c>
      <c r="F171" s="32">
        <v>600</v>
      </c>
      <c r="G171" s="15"/>
      <c r="H171" s="16"/>
      <c r="I171" s="17"/>
      <c r="J171" s="105"/>
      <c r="K171" s="105"/>
      <c r="L171" s="105"/>
      <c r="M171" s="105">
        <f t="shared" si="15"/>
        <v>8506.9</v>
      </c>
      <c r="N171" s="105">
        <v>8506.9</v>
      </c>
      <c r="O171" s="105">
        <v>0</v>
      </c>
    </row>
    <row r="172" spans="1:15" s="11" customFormat="1" ht="79.5" customHeight="1">
      <c r="A172" s="176"/>
      <c r="B172" s="177"/>
      <c r="C172" s="140" t="s">
        <v>300</v>
      </c>
      <c r="D172" s="140" t="s">
        <v>308</v>
      </c>
      <c r="E172" s="32" t="s">
        <v>347</v>
      </c>
      <c r="F172" s="32">
        <v>600</v>
      </c>
      <c r="G172" s="15"/>
      <c r="H172" s="16"/>
      <c r="I172" s="17"/>
      <c r="J172" s="105"/>
      <c r="K172" s="105">
        <v>180.8</v>
      </c>
      <c r="L172" s="105">
        <v>90.4</v>
      </c>
      <c r="M172" s="105">
        <f t="shared" si="15"/>
        <v>180.8</v>
      </c>
      <c r="N172" s="105">
        <v>180.8</v>
      </c>
      <c r="O172" s="105">
        <v>0</v>
      </c>
    </row>
    <row r="173" spans="1:15" s="11" customFormat="1" ht="79.5" customHeight="1">
      <c r="A173" s="176"/>
      <c r="B173" s="177"/>
      <c r="C173" s="140" t="s">
        <v>300</v>
      </c>
      <c r="D173" s="140" t="s">
        <v>308</v>
      </c>
      <c r="E173" s="32" t="s">
        <v>531</v>
      </c>
      <c r="F173" s="32">
        <v>600</v>
      </c>
      <c r="G173" s="15"/>
      <c r="H173" s="16"/>
      <c r="I173" s="17"/>
      <c r="J173" s="105">
        <v>817.4</v>
      </c>
      <c r="K173" s="105"/>
      <c r="L173" s="105"/>
      <c r="M173" s="105"/>
      <c r="N173" s="105"/>
      <c r="O173" s="105"/>
    </row>
    <row r="174" spans="1:15" s="11" customFormat="1" ht="79.5" customHeight="1">
      <c r="A174" s="176"/>
      <c r="B174" s="177"/>
      <c r="C174" s="140" t="s">
        <v>300</v>
      </c>
      <c r="D174" s="140" t="s">
        <v>308</v>
      </c>
      <c r="E174" s="32" t="s">
        <v>477</v>
      </c>
      <c r="F174" s="32">
        <v>600</v>
      </c>
      <c r="G174" s="15"/>
      <c r="H174" s="16"/>
      <c r="I174" s="17"/>
      <c r="J174" s="105"/>
      <c r="K174" s="105">
        <v>600</v>
      </c>
      <c r="L174" s="105"/>
      <c r="M174" s="105"/>
      <c r="N174" s="105"/>
      <c r="O174" s="105"/>
    </row>
    <row r="175" spans="1:15" s="11" customFormat="1" ht="79.5" customHeight="1">
      <c r="A175" s="171"/>
      <c r="B175" s="173"/>
      <c r="C175" s="140" t="s">
        <v>300</v>
      </c>
      <c r="D175" s="140" t="s">
        <v>300</v>
      </c>
      <c r="E175" s="32" t="s">
        <v>342</v>
      </c>
      <c r="F175" s="32">
        <v>600</v>
      </c>
      <c r="G175" s="15"/>
      <c r="H175" s="16"/>
      <c r="I175" s="17"/>
      <c r="J175" s="105">
        <v>2703</v>
      </c>
      <c r="K175" s="105">
        <v>3615.3</v>
      </c>
      <c r="L175" s="105">
        <v>1657.6</v>
      </c>
      <c r="M175" s="105">
        <f t="shared" si="15"/>
        <v>3462.6</v>
      </c>
      <c r="N175" s="105">
        <v>3462.6</v>
      </c>
      <c r="O175" s="105">
        <v>0</v>
      </c>
    </row>
    <row r="176" spans="1:15" s="11" customFormat="1" ht="82.5" customHeight="1">
      <c r="A176" s="169" t="s">
        <v>220</v>
      </c>
      <c r="B176" s="172" t="s">
        <v>288</v>
      </c>
      <c r="C176" s="140" t="s">
        <v>296</v>
      </c>
      <c r="D176" s="140" t="s">
        <v>315</v>
      </c>
      <c r="E176" s="32" t="s">
        <v>334</v>
      </c>
      <c r="F176" s="32">
        <v>600</v>
      </c>
      <c r="G176" s="15"/>
      <c r="H176" s="16"/>
      <c r="I176" s="17"/>
      <c r="J176" s="105">
        <v>1140.6</v>
      </c>
      <c r="K176" s="105">
        <v>942</v>
      </c>
      <c r="L176" s="105">
        <v>536.2</v>
      </c>
      <c r="M176" s="105">
        <f t="shared" si="15"/>
        <v>12133</v>
      </c>
      <c r="N176" s="105">
        <v>12133</v>
      </c>
      <c r="O176" s="105">
        <v>0</v>
      </c>
    </row>
    <row r="177" spans="1:15" s="11" customFormat="1" ht="82.5" customHeight="1">
      <c r="A177" s="171"/>
      <c r="B177" s="173"/>
      <c r="C177" s="140" t="s">
        <v>296</v>
      </c>
      <c r="D177" s="140" t="s">
        <v>315</v>
      </c>
      <c r="E177" s="32" t="s">
        <v>533</v>
      </c>
      <c r="F177" s="32">
        <v>600</v>
      </c>
      <c r="G177" s="15"/>
      <c r="H177" s="16"/>
      <c r="I177" s="17"/>
      <c r="J177" s="105">
        <v>10387.4</v>
      </c>
      <c r="K177" s="105">
        <v>10704</v>
      </c>
      <c r="L177" s="105">
        <v>5097.6</v>
      </c>
      <c r="M177" s="105"/>
      <c r="N177" s="105"/>
      <c r="O177" s="105"/>
    </row>
    <row r="178" spans="1:15" s="11" customFormat="1" ht="60" customHeight="1">
      <c r="A178" s="131" t="s">
        <v>221</v>
      </c>
      <c r="B178" s="14" t="s">
        <v>229</v>
      </c>
      <c r="C178" s="140" t="s">
        <v>297</v>
      </c>
      <c r="D178" s="140" t="s">
        <v>304</v>
      </c>
      <c r="E178" s="32" t="s">
        <v>335</v>
      </c>
      <c r="F178" s="32">
        <v>600</v>
      </c>
      <c r="G178" s="15"/>
      <c r="H178" s="16"/>
      <c r="I178" s="17"/>
      <c r="J178" s="105">
        <v>10675.2</v>
      </c>
      <c r="K178" s="105">
        <v>11131.1</v>
      </c>
      <c r="L178" s="105">
        <v>5861.8</v>
      </c>
      <c r="M178" s="105">
        <f t="shared" si="15"/>
        <v>10719.2</v>
      </c>
      <c r="N178" s="105">
        <v>10719.2</v>
      </c>
      <c r="O178" s="105">
        <v>0</v>
      </c>
    </row>
    <row r="179" spans="1:15" s="11" customFormat="1" ht="60" customHeight="1">
      <c r="A179" s="169" t="s">
        <v>233</v>
      </c>
      <c r="B179" s="172" t="s">
        <v>230</v>
      </c>
      <c r="C179" s="140" t="s">
        <v>297</v>
      </c>
      <c r="D179" s="140" t="s">
        <v>304</v>
      </c>
      <c r="E179" s="32" t="s">
        <v>336</v>
      </c>
      <c r="F179" s="32">
        <v>600</v>
      </c>
      <c r="G179" s="15"/>
      <c r="H179" s="16"/>
      <c r="I179" s="17"/>
      <c r="J179" s="105">
        <v>20254</v>
      </c>
      <c r="K179" s="105">
        <v>21148.2</v>
      </c>
      <c r="L179" s="105">
        <v>10716.8</v>
      </c>
      <c r="M179" s="105">
        <f t="shared" si="15"/>
        <v>13428.6</v>
      </c>
      <c r="N179" s="105">
        <v>13428.6</v>
      </c>
      <c r="O179" s="105">
        <v>0</v>
      </c>
    </row>
    <row r="180" spans="1:15" s="11" customFormat="1" ht="60" customHeight="1">
      <c r="A180" s="171"/>
      <c r="B180" s="173"/>
      <c r="C180" s="140" t="s">
        <v>297</v>
      </c>
      <c r="D180" s="140" t="s">
        <v>304</v>
      </c>
      <c r="E180" s="32" t="s">
        <v>337</v>
      </c>
      <c r="F180" s="32">
        <v>600</v>
      </c>
      <c r="G180" s="15"/>
      <c r="H180" s="16"/>
      <c r="I180" s="17"/>
      <c r="J180" s="105"/>
      <c r="K180" s="105"/>
      <c r="L180" s="105"/>
      <c r="M180" s="105">
        <f t="shared" si="15"/>
        <v>6963.5</v>
      </c>
      <c r="N180" s="105">
        <v>6963.5</v>
      </c>
      <c r="O180" s="105">
        <v>0</v>
      </c>
    </row>
    <row r="181" spans="1:15" s="11" customFormat="1" ht="60" customHeight="1">
      <c r="A181" s="169" t="s">
        <v>234</v>
      </c>
      <c r="B181" s="172" t="s">
        <v>231</v>
      </c>
      <c r="C181" s="140" t="s">
        <v>297</v>
      </c>
      <c r="D181" s="140" t="s">
        <v>304</v>
      </c>
      <c r="E181" s="32" t="s">
        <v>338</v>
      </c>
      <c r="F181" s="32">
        <v>600</v>
      </c>
      <c r="G181" s="15"/>
      <c r="H181" s="16"/>
      <c r="I181" s="17"/>
      <c r="J181" s="105">
        <v>13407.3</v>
      </c>
      <c r="K181" s="105">
        <v>28449.3</v>
      </c>
      <c r="L181" s="105">
        <v>15468.7</v>
      </c>
      <c r="M181" s="105">
        <f t="shared" si="15"/>
        <v>12732.7</v>
      </c>
      <c r="N181" s="105">
        <v>12732.7</v>
      </c>
      <c r="O181" s="105">
        <v>0</v>
      </c>
    </row>
    <row r="182" spans="1:15" s="11" customFormat="1" ht="60" customHeight="1">
      <c r="A182" s="175"/>
      <c r="B182" s="174"/>
      <c r="C182" s="140" t="s">
        <v>297</v>
      </c>
      <c r="D182" s="140" t="s">
        <v>304</v>
      </c>
      <c r="E182" s="32" t="s">
        <v>339</v>
      </c>
      <c r="F182" s="32">
        <v>600</v>
      </c>
      <c r="G182" s="15"/>
      <c r="H182" s="16"/>
      <c r="I182" s="17"/>
      <c r="J182" s="105">
        <v>37041.3</v>
      </c>
      <c r="K182" s="105">
        <v>18224.1</v>
      </c>
      <c r="L182" s="105">
        <v>7601.8</v>
      </c>
      <c r="M182" s="105">
        <f t="shared" si="15"/>
        <v>39164.7</v>
      </c>
      <c r="N182" s="105">
        <v>39164.7</v>
      </c>
      <c r="O182" s="105">
        <v>0</v>
      </c>
    </row>
    <row r="183" spans="1:15" s="11" customFormat="1" ht="60" customHeight="1">
      <c r="A183" s="175"/>
      <c r="B183" s="174"/>
      <c r="C183" s="140" t="s">
        <v>297</v>
      </c>
      <c r="D183" s="140" t="s">
        <v>304</v>
      </c>
      <c r="E183" s="32" t="s">
        <v>534</v>
      </c>
      <c r="F183" s="32">
        <v>600</v>
      </c>
      <c r="G183" s="15"/>
      <c r="H183" s="16"/>
      <c r="I183" s="17"/>
      <c r="J183" s="105">
        <v>30</v>
      </c>
      <c r="K183" s="105"/>
      <c r="L183" s="105"/>
      <c r="M183" s="105"/>
      <c r="N183" s="105"/>
      <c r="O183" s="105"/>
    </row>
    <row r="184" spans="1:15" s="11" customFormat="1" ht="60" customHeight="1">
      <c r="A184" s="175"/>
      <c r="B184" s="174"/>
      <c r="C184" s="140" t="s">
        <v>297</v>
      </c>
      <c r="D184" s="140" t="s">
        <v>304</v>
      </c>
      <c r="E184" s="32" t="s">
        <v>465</v>
      </c>
      <c r="F184" s="32">
        <v>600</v>
      </c>
      <c r="G184" s="15"/>
      <c r="H184" s="16"/>
      <c r="I184" s="17"/>
      <c r="J184" s="105"/>
      <c r="K184" s="105">
        <v>31</v>
      </c>
      <c r="L184" s="105">
        <v>31</v>
      </c>
      <c r="M184" s="105"/>
      <c r="N184" s="105"/>
      <c r="O184" s="105"/>
    </row>
    <row r="185" spans="1:15" s="11" customFormat="1" ht="60" customHeight="1">
      <c r="A185" s="171"/>
      <c r="B185" s="173"/>
      <c r="C185" s="140" t="s">
        <v>297</v>
      </c>
      <c r="D185" s="140" t="s">
        <v>304</v>
      </c>
      <c r="E185" s="32" t="s">
        <v>538</v>
      </c>
      <c r="F185" s="32">
        <v>600</v>
      </c>
      <c r="G185" s="15"/>
      <c r="H185" s="16"/>
      <c r="I185" s="17"/>
      <c r="J185" s="105">
        <v>5</v>
      </c>
      <c r="K185" s="105"/>
      <c r="L185" s="105"/>
      <c r="M185" s="105"/>
      <c r="N185" s="105"/>
      <c r="O185" s="105"/>
    </row>
    <row r="186" spans="1:15" s="11" customFormat="1" ht="85.5" customHeight="1">
      <c r="A186" s="169" t="s">
        <v>234</v>
      </c>
      <c r="B186" s="172" t="s">
        <v>290</v>
      </c>
      <c r="C186" s="140" t="s">
        <v>296</v>
      </c>
      <c r="D186" s="140" t="s">
        <v>315</v>
      </c>
      <c r="E186" s="32" t="s">
        <v>340</v>
      </c>
      <c r="F186" s="32">
        <v>600</v>
      </c>
      <c r="G186" s="15"/>
      <c r="H186" s="16"/>
      <c r="I186" s="17"/>
      <c r="J186" s="105"/>
      <c r="K186" s="105"/>
      <c r="L186" s="105"/>
      <c r="M186" s="105">
        <f t="shared" si="15"/>
        <v>34712.2</v>
      </c>
      <c r="N186" s="105">
        <v>34712.2</v>
      </c>
      <c r="O186" s="105">
        <v>0</v>
      </c>
    </row>
    <row r="187" spans="1:15" s="11" customFormat="1" ht="85.5" customHeight="1">
      <c r="A187" s="175"/>
      <c r="B187" s="174"/>
      <c r="C187" s="140" t="s">
        <v>296</v>
      </c>
      <c r="D187" s="140" t="s">
        <v>315</v>
      </c>
      <c r="E187" s="32" t="s">
        <v>341</v>
      </c>
      <c r="F187" s="32">
        <v>600</v>
      </c>
      <c r="G187" s="15"/>
      <c r="H187" s="16"/>
      <c r="I187" s="17"/>
      <c r="J187" s="105">
        <v>3744</v>
      </c>
      <c r="K187" s="105">
        <v>3015</v>
      </c>
      <c r="L187" s="105">
        <v>2113.4</v>
      </c>
      <c r="M187" s="105">
        <f t="shared" si="15"/>
        <v>17648</v>
      </c>
      <c r="N187" s="105">
        <v>17648</v>
      </c>
      <c r="O187" s="105">
        <v>0</v>
      </c>
    </row>
    <row r="188" spans="1:15" s="11" customFormat="1" ht="85.5" customHeight="1">
      <c r="A188" s="171"/>
      <c r="B188" s="173"/>
      <c r="C188" s="140" t="s">
        <v>296</v>
      </c>
      <c r="D188" s="140" t="s">
        <v>315</v>
      </c>
      <c r="E188" s="32" t="s">
        <v>533</v>
      </c>
      <c r="F188" s="32">
        <v>600</v>
      </c>
      <c r="G188" s="15"/>
      <c r="H188" s="16"/>
      <c r="I188" s="17"/>
      <c r="J188" s="105">
        <v>15875</v>
      </c>
      <c r="K188" s="105">
        <v>12859</v>
      </c>
      <c r="L188" s="105">
        <v>6119</v>
      </c>
      <c r="M188" s="105"/>
      <c r="N188" s="105"/>
      <c r="O188" s="105"/>
    </row>
    <row r="189" spans="1:15" s="11" customFormat="1" ht="85.5" customHeight="1">
      <c r="A189" s="157"/>
      <c r="B189" s="163" t="s">
        <v>536</v>
      </c>
      <c r="C189" s="140" t="s">
        <v>296</v>
      </c>
      <c r="D189" s="140" t="s">
        <v>296</v>
      </c>
      <c r="E189" s="162" t="s">
        <v>537</v>
      </c>
      <c r="F189" s="32">
        <v>600</v>
      </c>
      <c r="G189" s="15"/>
      <c r="H189" s="16"/>
      <c r="I189" s="17"/>
      <c r="J189" s="105">
        <v>95</v>
      </c>
      <c r="K189" s="123">
        <v>95</v>
      </c>
      <c r="L189" s="105"/>
      <c r="M189" s="105"/>
      <c r="N189" s="105"/>
      <c r="O189" s="105"/>
    </row>
    <row r="190" spans="1:15" s="11" customFormat="1" ht="66" customHeight="1">
      <c r="A190" s="131" t="s">
        <v>235</v>
      </c>
      <c r="B190" s="14" t="s">
        <v>232</v>
      </c>
      <c r="C190" s="140" t="s">
        <v>299</v>
      </c>
      <c r="D190" s="140" t="s">
        <v>315</v>
      </c>
      <c r="E190" s="32" t="s">
        <v>526</v>
      </c>
      <c r="F190" s="32">
        <v>600</v>
      </c>
      <c r="G190" s="15"/>
      <c r="H190" s="16"/>
      <c r="I190" s="17"/>
      <c r="J190" s="105">
        <v>34141</v>
      </c>
      <c r="K190" s="105">
        <v>38611.2</v>
      </c>
      <c r="L190" s="105">
        <v>19305.9</v>
      </c>
      <c r="M190" s="105">
        <f t="shared" si="15"/>
        <v>0</v>
      </c>
      <c r="N190" s="105">
        <v>0</v>
      </c>
      <c r="O190" s="105">
        <v>0</v>
      </c>
    </row>
    <row r="191" spans="1:15" s="11" customFormat="1" ht="18.75">
      <c r="A191" s="131" t="s">
        <v>61</v>
      </c>
      <c r="B191" s="66" t="s">
        <v>63</v>
      </c>
      <c r="C191" s="140"/>
      <c r="D191" s="140"/>
      <c r="E191" s="32"/>
      <c r="F191" s="32"/>
      <c r="G191" s="15"/>
      <c r="H191" s="16"/>
      <c r="I191" s="17"/>
      <c r="J191" s="105">
        <f>J192+J193+J194+J195+J196+J197+J198+J199+J200+J201+J202+J204+J205+J206+J207+J208+J209+J210+J211+J212+J213+J214+J215+J216+J217</f>
        <v>7562.000000000001</v>
      </c>
      <c r="K191" s="105">
        <f>K192+K193+K194+K195+K196+K197+K198+K199+K200+K201+K202+K203+K204+K205+K206+K207+K208+K209+K210+K211+K212+K213+K214+K215+K216+K217</f>
        <v>4819.200000000001</v>
      </c>
      <c r="L191" s="105">
        <f>L192+L193+L194+L195+L196+L197+L198+L199+L200+L201+L202+L203+L204+L205+L206+L207+L208+L209+L210+L211+L212+L213+L214+L215+L216+L217</f>
        <v>4111.2</v>
      </c>
      <c r="M191" s="105">
        <f>M192+M203+M204+M205+M208+M193+M194+M195++M199+M209+M211</f>
        <v>2960.3999999999996</v>
      </c>
      <c r="N191" s="105">
        <f>N192+N203+N204+N205+N208+N193+N194+N195++N199+N209+N211</f>
        <v>2960.3999999999996</v>
      </c>
      <c r="O191" s="105">
        <f>O192+O203+O204+O205+O208+O193+O194+O195++O199+O209+O211</f>
        <v>0</v>
      </c>
    </row>
    <row r="192" spans="1:15" s="11" customFormat="1" ht="101.25" customHeight="1">
      <c r="A192" s="169" t="s">
        <v>83</v>
      </c>
      <c r="B192" s="172" t="s">
        <v>286</v>
      </c>
      <c r="C192" s="140" t="s">
        <v>298</v>
      </c>
      <c r="D192" s="140" t="s">
        <v>300</v>
      </c>
      <c r="E192" s="32" t="s">
        <v>351</v>
      </c>
      <c r="F192" s="32">
        <v>600</v>
      </c>
      <c r="G192" s="15"/>
      <c r="H192" s="16"/>
      <c r="I192" s="17"/>
      <c r="J192" s="105">
        <v>169</v>
      </c>
      <c r="K192" s="105">
        <v>401</v>
      </c>
      <c r="L192" s="105">
        <v>0</v>
      </c>
      <c r="M192" s="105">
        <f>N192+O192</f>
        <v>625</v>
      </c>
      <c r="N192" s="105">
        <v>625</v>
      </c>
      <c r="O192" s="105">
        <v>0</v>
      </c>
    </row>
    <row r="193" spans="1:15" s="11" customFormat="1" ht="101.25" customHeight="1">
      <c r="A193" s="171"/>
      <c r="B193" s="173"/>
      <c r="C193" s="140" t="s">
        <v>298</v>
      </c>
      <c r="D193" s="140" t="s">
        <v>300</v>
      </c>
      <c r="E193" s="32" t="s">
        <v>352</v>
      </c>
      <c r="F193" s="32">
        <v>600</v>
      </c>
      <c r="G193" s="15"/>
      <c r="H193" s="16"/>
      <c r="I193" s="17"/>
      <c r="J193" s="105">
        <v>241.1</v>
      </c>
      <c r="K193" s="105">
        <v>165</v>
      </c>
      <c r="L193" s="105">
        <v>0</v>
      </c>
      <c r="M193" s="105">
        <f>N193+O193</f>
        <v>267.7</v>
      </c>
      <c r="N193" s="105">
        <v>267.7</v>
      </c>
      <c r="O193" s="105">
        <v>0</v>
      </c>
    </row>
    <row r="194" spans="1:15" s="11" customFormat="1" ht="101.25" customHeight="1">
      <c r="A194" s="169" t="s">
        <v>281</v>
      </c>
      <c r="B194" s="167" t="s">
        <v>491</v>
      </c>
      <c r="C194" s="140" t="s">
        <v>300</v>
      </c>
      <c r="D194" s="140" t="s">
        <v>308</v>
      </c>
      <c r="E194" s="32" t="s">
        <v>492</v>
      </c>
      <c r="F194" s="32">
        <v>600</v>
      </c>
      <c r="G194" s="15"/>
      <c r="H194" s="16"/>
      <c r="I194" s="17"/>
      <c r="J194" s="105">
        <v>2195</v>
      </c>
      <c r="K194" s="105">
        <v>3601.1</v>
      </c>
      <c r="L194" s="105">
        <v>3601.1</v>
      </c>
      <c r="M194" s="105">
        <v>0</v>
      </c>
      <c r="N194" s="105">
        <v>0</v>
      </c>
      <c r="O194" s="105">
        <v>0</v>
      </c>
    </row>
    <row r="195" spans="1:15" s="11" customFormat="1" ht="101.25" customHeight="1">
      <c r="A195" s="171"/>
      <c r="B195" s="173"/>
      <c r="C195" s="140" t="s">
        <v>300</v>
      </c>
      <c r="D195" s="140" t="s">
        <v>308</v>
      </c>
      <c r="E195" s="32" t="s">
        <v>477</v>
      </c>
      <c r="F195" s="32">
        <v>600</v>
      </c>
      <c r="G195" s="15"/>
      <c r="H195" s="16"/>
      <c r="I195" s="17"/>
      <c r="J195" s="105">
        <v>18</v>
      </c>
      <c r="K195" s="105">
        <v>142.1</v>
      </c>
      <c r="L195" s="105">
        <v>0.1</v>
      </c>
      <c r="M195" s="105">
        <v>0</v>
      </c>
      <c r="N195" s="105">
        <v>0</v>
      </c>
      <c r="O195" s="105">
        <v>0</v>
      </c>
    </row>
    <row r="196" spans="1:15" s="11" customFormat="1" ht="101.25" customHeight="1">
      <c r="A196" s="198" t="s">
        <v>520</v>
      </c>
      <c r="B196" s="167" t="s">
        <v>513</v>
      </c>
      <c r="C196" s="140" t="s">
        <v>296</v>
      </c>
      <c r="D196" s="140" t="s">
        <v>304</v>
      </c>
      <c r="E196" s="32" t="s">
        <v>507</v>
      </c>
      <c r="F196" s="32">
        <v>600</v>
      </c>
      <c r="G196" s="15"/>
      <c r="H196" s="16"/>
      <c r="I196" s="17"/>
      <c r="J196" s="105">
        <v>6.9</v>
      </c>
      <c r="K196" s="105"/>
      <c r="L196" s="105"/>
      <c r="M196" s="105"/>
      <c r="N196" s="105"/>
      <c r="O196" s="105"/>
    </row>
    <row r="197" spans="1:15" s="11" customFormat="1" ht="101.25" customHeight="1">
      <c r="A197" s="199"/>
      <c r="B197" s="174"/>
      <c r="C197" s="140" t="s">
        <v>296</v>
      </c>
      <c r="D197" s="140" t="s">
        <v>304</v>
      </c>
      <c r="E197" s="32" t="s">
        <v>508</v>
      </c>
      <c r="F197" s="32">
        <v>600</v>
      </c>
      <c r="G197" s="15"/>
      <c r="H197" s="16"/>
      <c r="I197" s="17"/>
      <c r="J197" s="105">
        <v>889</v>
      </c>
      <c r="K197" s="105"/>
      <c r="L197" s="105"/>
      <c r="M197" s="105"/>
      <c r="N197" s="105"/>
      <c r="O197" s="105"/>
    </row>
    <row r="198" spans="1:15" s="11" customFormat="1" ht="101.25" customHeight="1">
      <c r="A198" s="199"/>
      <c r="B198" s="174"/>
      <c r="C198" s="140" t="s">
        <v>296</v>
      </c>
      <c r="D198" s="140" t="s">
        <v>304</v>
      </c>
      <c r="E198" s="32" t="s">
        <v>509</v>
      </c>
      <c r="F198" s="32">
        <v>600</v>
      </c>
      <c r="G198" s="15"/>
      <c r="H198" s="16"/>
      <c r="I198" s="17"/>
      <c r="J198" s="105">
        <v>27.8</v>
      </c>
      <c r="K198" s="105"/>
      <c r="L198" s="105"/>
      <c r="M198" s="105"/>
      <c r="N198" s="105"/>
      <c r="O198" s="105"/>
    </row>
    <row r="199" spans="1:15" s="11" customFormat="1" ht="101.25" customHeight="1">
      <c r="A199" s="167" t="s">
        <v>282</v>
      </c>
      <c r="B199" s="167" t="s">
        <v>512</v>
      </c>
      <c r="C199" s="140" t="s">
        <v>296</v>
      </c>
      <c r="D199" s="140" t="s">
        <v>315</v>
      </c>
      <c r="E199" s="32" t="s">
        <v>480</v>
      </c>
      <c r="F199" s="32">
        <v>600</v>
      </c>
      <c r="G199" s="15"/>
      <c r="H199" s="16"/>
      <c r="I199" s="17"/>
      <c r="J199" s="105">
        <v>65.2</v>
      </c>
      <c r="K199" s="105">
        <v>10</v>
      </c>
      <c r="L199" s="105">
        <v>10</v>
      </c>
      <c r="M199" s="105">
        <v>0</v>
      </c>
      <c r="N199" s="105">
        <v>0</v>
      </c>
      <c r="O199" s="105">
        <v>0</v>
      </c>
    </row>
    <row r="200" spans="1:15" s="11" customFormat="1" ht="101.25" customHeight="1">
      <c r="A200" s="174"/>
      <c r="B200" s="174"/>
      <c r="C200" s="140" t="s">
        <v>296</v>
      </c>
      <c r="D200" s="140" t="s">
        <v>315</v>
      </c>
      <c r="E200" s="32" t="s">
        <v>510</v>
      </c>
      <c r="F200" s="32">
        <v>600</v>
      </c>
      <c r="G200" s="15"/>
      <c r="H200" s="16"/>
      <c r="I200" s="17"/>
      <c r="J200" s="105">
        <v>533.5</v>
      </c>
      <c r="K200" s="105"/>
      <c r="L200" s="105"/>
      <c r="M200" s="105"/>
      <c r="N200" s="105"/>
      <c r="O200" s="105"/>
    </row>
    <row r="201" spans="1:15" s="11" customFormat="1" ht="101.25" customHeight="1">
      <c r="A201" s="174"/>
      <c r="B201" s="174"/>
      <c r="C201" s="140" t="s">
        <v>296</v>
      </c>
      <c r="D201" s="140" t="s">
        <v>315</v>
      </c>
      <c r="E201" s="32" t="s">
        <v>511</v>
      </c>
      <c r="F201" s="32"/>
      <c r="G201" s="15"/>
      <c r="H201" s="16"/>
      <c r="I201" s="17"/>
      <c r="J201" s="105">
        <v>81.1</v>
      </c>
      <c r="K201" s="105"/>
      <c r="L201" s="105"/>
      <c r="M201" s="105"/>
      <c r="N201" s="105"/>
      <c r="O201" s="105"/>
    </row>
    <row r="202" spans="1:15" s="11" customFormat="1" ht="101.25" customHeight="1">
      <c r="A202" s="173"/>
      <c r="B202" s="173"/>
      <c r="C202" s="140" t="s">
        <v>296</v>
      </c>
      <c r="D202" s="140" t="s">
        <v>315</v>
      </c>
      <c r="E202" s="32" t="s">
        <v>509</v>
      </c>
      <c r="F202" s="32">
        <v>600</v>
      </c>
      <c r="G202" s="15"/>
      <c r="H202" s="16"/>
      <c r="I202" s="17"/>
      <c r="J202" s="105">
        <v>139</v>
      </c>
      <c r="K202" s="105"/>
      <c r="L202" s="105"/>
      <c r="M202" s="105"/>
      <c r="N202" s="105"/>
      <c r="O202" s="105"/>
    </row>
    <row r="203" spans="1:15" s="11" customFormat="1" ht="83.25" customHeight="1">
      <c r="A203" s="169" t="s">
        <v>495</v>
      </c>
      <c r="B203" s="172" t="s">
        <v>283</v>
      </c>
      <c r="C203" s="140" t="s">
        <v>296</v>
      </c>
      <c r="D203" s="140" t="s">
        <v>296</v>
      </c>
      <c r="E203" s="32" t="s">
        <v>349</v>
      </c>
      <c r="F203" s="32">
        <v>600</v>
      </c>
      <c r="G203" s="15"/>
      <c r="H203" s="16"/>
      <c r="I203" s="17"/>
      <c r="J203" s="105">
        <v>0</v>
      </c>
      <c r="K203" s="105">
        <v>0</v>
      </c>
      <c r="L203" s="105">
        <v>0</v>
      </c>
      <c r="M203" s="105">
        <f>N203+O203</f>
        <v>155.9</v>
      </c>
      <c r="N203" s="105">
        <v>155.9</v>
      </c>
      <c r="O203" s="105">
        <v>0</v>
      </c>
    </row>
    <row r="204" spans="1:15" s="11" customFormat="1" ht="83.25" customHeight="1">
      <c r="A204" s="171"/>
      <c r="B204" s="173"/>
      <c r="C204" s="140" t="s">
        <v>296</v>
      </c>
      <c r="D204" s="140" t="s">
        <v>296</v>
      </c>
      <c r="E204" s="32" t="s">
        <v>350</v>
      </c>
      <c r="F204" s="32">
        <v>600</v>
      </c>
      <c r="G204" s="15"/>
      <c r="H204" s="16"/>
      <c r="I204" s="17"/>
      <c r="J204" s="105">
        <v>0</v>
      </c>
      <c r="K204" s="105">
        <v>0</v>
      </c>
      <c r="L204" s="105">
        <v>0</v>
      </c>
      <c r="M204" s="105">
        <f>N204+O204</f>
        <v>95</v>
      </c>
      <c r="N204" s="105">
        <v>95</v>
      </c>
      <c r="O204" s="105">
        <v>0</v>
      </c>
    </row>
    <row r="205" spans="1:15" s="11" customFormat="1" ht="62.25" customHeight="1">
      <c r="A205" s="131" t="s">
        <v>496</v>
      </c>
      <c r="B205" s="14" t="s">
        <v>284</v>
      </c>
      <c r="C205" s="140" t="s">
        <v>296</v>
      </c>
      <c r="D205" s="140" t="s">
        <v>296</v>
      </c>
      <c r="E205" s="32" t="s">
        <v>349</v>
      </c>
      <c r="F205" s="32">
        <v>600</v>
      </c>
      <c r="G205" s="15"/>
      <c r="H205" s="16"/>
      <c r="I205" s="17"/>
      <c r="J205" s="105">
        <v>0</v>
      </c>
      <c r="K205" s="105">
        <v>0</v>
      </c>
      <c r="L205" s="105">
        <v>0</v>
      </c>
      <c r="M205" s="105">
        <f>N205+O205</f>
        <v>1785.8</v>
      </c>
      <c r="N205" s="105">
        <v>1785.8</v>
      </c>
      <c r="O205" s="105">
        <v>0</v>
      </c>
    </row>
    <row r="206" spans="1:15" s="11" customFormat="1" ht="62.25" customHeight="1">
      <c r="A206" s="169" t="s">
        <v>497</v>
      </c>
      <c r="B206" s="200" t="s">
        <v>525</v>
      </c>
      <c r="C206" s="140" t="s">
        <v>296</v>
      </c>
      <c r="D206" s="140" t="s">
        <v>295</v>
      </c>
      <c r="E206" s="32" t="s">
        <v>514</v>
      </c>
      <c r="F206" s="32">
        <v>600</v>
      </c>
      <c r="G206" s="15"/>
      <c r="H206" s="16"/>
      <c r="I206" s="17"/>
      <c r="J206" s="105">
        <v>69.5</v>
      </c>
      <c r="K206" s="105"/>
      <c r="L206" s="105"/>
      <c r="M206" s="105"/>
      <c r="N206" s="105"/>
      <c r="O206" s="105"/>
    </row>
    <row r="207" spans="1:15" s="11" customFormat="1" ht="62.25" customHeight="1">
      <c r="A207" s="171"/>
      <c r="B207" s="201"/>
      <c r="C207" s="140" t="s">
        <v>296</v>
      </c>
      <c r="D207" s="140" t="s">
        <v>295</v>
      </c>
      <c r="E207" s="32" t="s">
        <v>509</v>
      </c>
      <c r="F207" s="32">
        <v>600</v>
      </c>
      <c r="G207" s="15"/>
      <c r="H207" s="16"/>
      <c r="I207" s="17"/>
      <c r="J207" s="105">
        <v>36.6</v>
      </c>
      <c r="K207" s="105"/>
      <c r="L207" s="105"/>
      <c r="M207" s="105"/>
      <c r="N207" s="105"/>
      <c r="O207" s="105"/>
    </row>
    <row r="208" spans="1:15" s="11" customFormat="1" ht="56.25">
      <c r="A208" s="131" t="s">
        <v>498</v>
      </c>
      <c r="B208" s="14" t="s">
        <v>285</v>
      </c>
      <c r="C208" s="140" t="s">
        <v>297</v>
      </c>
      <c r="D208" s="140" t="s">
        <v>304</v>
      </c>
      <c r="E208" s="32" t="s">
        <v>349</v>
      </c>
      <c r="F208" s="32">
        <v>600</v>
      </c>
      <c r="G208" s="15"/>
      <c r="H208" s="16"/>
      <c r="I208" s="17"/>
      <c r="J208" s="105">
        <v>0</v>
      </c>
      <c r="K208" s="105">
        <v>0</v>
      </c>
      <c r="L208" s="105">
        <v>0</v>
      </c>
      <c r="M208" s="105">
        <f>N208+O208</f>
        <v>31</v>
      </c>
      <c r="N208" s="105">
        <v>31</v>
      </c>
      <c r="O208" s="105">
        <v>0</v>
      </c>
    </row>
    <row r="209" spans="1:15" s="11" customFormat="1" ht="42" customHeight="1">
      <c r="A209" s="169" t="s">
        <v>521</v>
      </c>
      <c r="B209" s="172" t="s">
        <v>493</v>
      </c>
      <c r="C209" s="140" t="s">
        <v>297</v>
      </c>
      <c r="D209" s="140" t="s">
        <v>304</v>
      </c>
      <c r="E209" s="32" t="s">
        <v>480</v>
      </c>
      <c r="F209" s="32">
        <v>600</v>
      </c>
      <c r="G209" s="15"/>
      <c r="H209" s="16"/>
      <c r="I209" s="17"/>
      <c r="J209" s="105">
        <v>28.7</v>
      </c>
      <c r="K209" s="105">
        <v>99</v>
      </c>
      <c r="L209" s="105">
        <v>99</v>
      </c>
      <c r="M209" s="105">
        <v>0</v>
      </c>
      <c r="N209" s="105">
        <v>0</v>
      </c>
      <c r="O209" s="105">
        <v>0</v>
      </c>
    </row>
    <row r="210" spans="1:15" s="11" customFormat="1" ht="42" customHeight="1">
      <c r="A210" s="171"/>
      <c r="B210" s="173"/>
      <c r="C210" s="140" t="s">
        <v>297</v>
      </c>
      <c r="D210" s="140" t="s">
        <v>304</v>
      </c>
      <c r="E210" s="32" t="s">
        <v>519</v>
      </c>
      <c r="F210" s="32">
        <v>600</v>
      </c>
      <c r="G210" s="15"/>
      <c r="H210" s="16"/>
      <c r="I210" s="17"/>
      <c r="J210" s="105">
        <v>80</v>
      </c>
      <c r="K210" s="105"/>
      <c r="L210" s="105"/>
      <c r="M210" s="105"/>
      <c r="N210" s="105"/>
      <c r="O210" s="105"/>
    </row>
    <row r="211" spans="1:15" s="11" customFormat="1" ht="45" customHeight="1">
      <c r="A211" s="169" t="s">
        <v>522</v>
      </c>
      <c r="B211" s="172" t="s">
        <v>494</v>
      </c>
      <c r="C211" s="140" t="s">
        <v>297</v>
      </c>
      <c r="D211" s="140" t="s">
        <v>304</v>
      </c>
      <c r="E211" s="32" t="s">
        <v>480</v>
      </c>
      <c r="F211" s="32">
        <v>600</v>
      </c>
      <c r="G211" s="15"/>
      <c r="H211" s="16"/>
      <c r="I211" s="17"/>
      <c r="J211" s="105">
        <v>752.5</v>
      </c>
      <c r="K211" s="105">
        <v>266</v>
      </c>
      <c r="L211" s="105">
        <v>266</v>
      </c>
      <c r="M211" s="105">
        <v>0</v>
      </c>
      <c r="N211" s="105">
        <v>0</v>
      </c>
      <c r="O211" s="105">
        <v>0</v>
      </c>
    </row>
    <row r="212" spans="1:15" s="11" customFormat="1" ht="45" customHeight="1">
      <c r="A212" s="175"/>
      <c r="B212" s="174"/>
      <c r="C212" s="140" t="s">
        <v>297</v>
      </c>
      <c r="D212" s="140" t="s">
        <v>304</v>
      </c>
      <c r="E212" s="32" t="s">
        <v>515</v>
      </c>
      <c r="F212" s="32">
        <v>600</v>
      </c>
      <c r="G212" s="15"/>
      <c r="H212" s="16"/>
      <c r="I212" s="17"/>
      <c r="J212" s="105">
        <v>33</v>
      </c>
      <c r="K212" s="105"/>
      <c r="L212" s="105"/>
      <c r="M212" s="105"/>
      <c r="N212" s="105"/>
      <c r="O212" s="105"/>
    </row>
    <row r="213" spans="1:15" s="11" customFormat="1" ht="45" customHeight="1">
      <c r="A213" s="175"/>
      <c r="B213" s="174"/>
      <c r="C213" s="140" t="s">
        <v>297</v>
      </c>
      <c r="D213" s="140" t="s">
        <v>304</v>
      </c>
      <c r="E213" s="32" t="s">
        <v>516</v>
      </c>
      <c r="F213" s="32">
        <v>600</v>
      </c>
      <c r="G213" s="15"/>
      <c r="H213" s="16"/>
      <c r="I213" s="17"/>
      <c r="J213" s="105">
        <v>1000</v>
      </c>
      <c r="K213" s="105"/>
      <c r="L213" s="105"/>
      <c r="M213" s="105"/>
      <c r="N213" s="105"/>
      <c r="O213" s="105"/>
    </row>
    <row r="214" spans="1:15" s="11" customFormat="1" ht="45" customHeight="1">
      <c r="A214" s="171"/>
      <c r="B214" s="173"/>
      <c r="C214" s="140" t="s">
        <v>297</v>
      </c>
      <c r="D214" s="140" t="s">
        <v>304</v>
      </c>
      <c r="E214" s="32" t="s">
        <v>517</v>
      </c>
      <c r="F214" s="32">
        <v>600</v>
      </c>
      <c r="G214" s="15"/>
      <c r="H214" s="16"/>
      <c r="I214" s="17"/>
      <c r="J214" s="105">
        <v>250</v>
      </c>
      <c r="K214" s="105"/>
      <c r="L214" s="105"/>
      <c r="M214" s="105"/>
      <c r="N214" s="105"/>
      <c r="O214" s="105"/>
    </row>
    <row r="215" spans="1:15" s="11" customFormat="1" ht="45" customHeight="1">
      <c r="A215" s="131" t="s">
        <v>523</v>
      </c>
      <c r="B215" s="14" t="s">
        <v>524</v>
      </c>
      <c r="C215" s="140" t="s">
        <v>297</v>
      </c>
      <c r="D215" s="140" t="s">
        <v>304</v>
      </c>
      <c r="E215" s="32" t="s">
        <v>518</v>
      </c>
      <c r="F215" s="32">
        <v>600</v>
      </c>
      <c r="G215" s="15"/>
      <c r="H215" s="16"/>
      <c r="I215" s="17"/>
      <c r="J215" s="105">
        <v>814.3</v>
      </c>
      <c r="K215" s="105"/>
      <c r="L215" s="105"/>
      <c r="M215" s="105"/>
      <c r="N215" s="105"/>
      <c r="O215" s="105"/>
    </row>
    <row r="216" spans="1:15" s="11" customFormat="1" ht="45" customHeight="1">
      <c r="A216" s="169" t="s">
        <v>527</v>
      </c>
      <c r="B216" s="172" t="s">
        <v>528</v>
      </c>
      <c r="C216" s="140" t="s">
        <v>299</v>
      </c>
      <c r="D216" s="140" t="s">
        <v>315</v>
      </c>
      <c r="E216" s="32" t="s">
        <v>507</v>
      </c>
      <c r="F216" s="32">
        <v>600</v>
      </c>
      <c r="G216" s="15"/>
      <c r="H216" s="16"/>
      <c r="I216" s="17"/>
      <c r="J216" s="105">
        <v>111.8</v>
      </c>
      <c r="K216" s="105">
        <v>114</v>
      </c>
      <c r="L216" s="105">
        <v>114</v>
      </c>
      <c r="M216" s="105"/>
      <c r="N216" s="105"/>
      <c r="O216" s="105"/>
    </row>
    <row r="217" spans="1:15" s="11" customFormat="1" ht="45" customHeight="1">
      <c r="A217" s="171"/>
      <c r="B217" s="173"/>
      <c r="C217" s="140" t="s">
        <v>299</v>
      </c>
      <c r="D217" s="140" t="s">
        <v>315</v>
      </c>
      <c r="E217" s="32" t="s">
        <v>526</v>
      </c>
      <c r="F217" s="32">
        <v>600</v>
      </c>
      <c r="G217" s="15"/>
      <c r="H217" s="16"/>
      <c r="I217" s="17"/>
      <c r="J217" s="105">
        <v>20</v>
      </c>
      <c r="K217" s="105">
        <v>21</v>
      </c>
      <c r="L217" s="105">
        <v>21</v>
      </c>
      <c r="M217" s="105"/>
      <c r="N217" s="105"/>
      <c r="O217" s="105"/>
    </row>
    <row r="218" spans="1:15" s="11" customFormat="1" ht="36.75" customHeight="1">
      <c r="A218" s="131" t="s">
        <v>62</v>
      </c>
      <c r="B218" s="66" t="s">
        <v>101</v>
      </c>
      <c r="C218" s="140"/>
      <c r="D218" s="140"/>
      <c r="E218" s="32"/>
      <c r="F218" s="32"/>
      <c r="G218" s="15"/>
      <c r="H218" s="16"/>
      <c r="I218" s="17"/>
      <c r="J218" s="105">
        <v>0</v>
      </c>
      <c r="K218" s="105">
        <v>0</v>
      </c>
      <c r="L218" s="105">
        <v>0</v>
      </c>
      <c r="M218" s="105">
        <f>M219</f>
        <v>0</v>
      </c>
      <c r="N218" s="105">
        <f>N219</f>
        <v>0</v>
      </c>
      <c r="O218" s="105">
        <f>O219</f>
        <v>0</v>
      </c>
    </row>
    <row r="219" spans="1:15" s="11" customFormat="1" ht="18.75" customHeight="1">
      <c r="A219" s="131" t="s">
        <v>84</v>
      </c>
      <c r="B219" s="66"/>
      <c r="C219" s="140"/>
      <c r="D219" s="140"/>
      <c r="E219" s="32"/>
      <c r="F219" s="32"/>
      <c r="G219" s="15"/>
      <c r="H219" s="16"/>
      <c r="I219" s="17"/>
      <c r="J219" s="105">
        <v>0</v>
      </c>
      <c r="K219" s="105">
        <v>0</v>
      </c>
      <c r="L219" s="105">
        <v>0</v>
      </c>
      <c r="M219" s="105">
        <f>N219+O219</f>
        <v>0</v>
      </c>
      <c r="N219" s="105">
        <v>0</v>
      </c>
      <c r="O219" s="105">
        <v>0</v>
      </c>
    </row>
    <row r="220" spans="1:15" ht="59.25" customHeight="1">
      <c r="A220" s="192" t="s">
        <v>132</v>
      </c>
      <c r="B220" s="192"/>
      <c r="C220" s="192"/>
      <c r="D220" s="192"/>
      <c r="E220" s="192"/>
      <c r="F220" s="192"/>
      <c r="G220" s="192"/>
      <c r="H220" s="192"/>
      <c r="I220" s="192"/>
      <c r="J220" s="125">
        <f aca="true" t="shared" si="16" ref="J220:O220">J221+J222+J223+J224+J225+J227+J226</f>
        <v>11813.9</v>
      </c>
      <c r="K220" s="164">
        <f t="shared" si="16"/>
        <v>13140.4</v>
      </c>
      <c r="L220" s="164">
        <f t="shared" si="16"/>
        <v>6097.4</v>
      </c>
      <c r="M220" s="125">
        <f t="shared" si="16"/>
        <v>12782.5</v>
      </c>
      <c r="N220" s="125">
        <f t="shared" si="16"/>
        <v>12782.5</v>
      </c>
      <c r="O220" s="125">
        <f t="shared" si="16"/>
        <v>0</v>
      </c>
    </row>
    <row r="221" spans="1:15" s="11" customFormat="1" ht="37.5">
      <c r="A221" s="132" t="s">
        <v>17</v>
      </c>
      <c r="B221" s="109" t="s">
        <v>237</v>
      </c>
      <c r="C221" s="140" t="s">
        <v>299</v>
      </c>
      <c r="D221" s="140" t="s">
        <v>315</v>
      </c>
      <c r="E221" s="32" t="s">
        <v>353</v>
      </c>
      <c r="F221" s="32">
        <v>600</v>
      </c>
      <c r="G221" s="15"/>
      <c r="H221" s="16"/>
      <c r="I221" s="17"/>
      <c r="J221" s="105">
        <v>2000</v>
      </c>
      <c r="K221" s="105">
        <v>2000</v>
      </c>
      <c r="L221" s="105">
        <v>1115</v>
      </c>
      <c r="M221" s="105">
        <f aca="true" t="shared" si="17" ref="M221:M227">N221+O221</f>
        <v>2000</v>
      </c>
      <c r="N221" s="105">
        <v>2000</v>
      </c>
      <c r="O221" s="105">
        <v>0</v>
      </c>
    </row>
    <row r="222" spans="1:15" s="11" customFormat="1" ht="37.5">
      <c r="A222" s="131" t="s">
        <v>18</v>
      </c>
      <c r="B222" s="109" t="s">
        <v>238</v>
      </c>
      <c r="C222" s="140" t="s">
        <v>316</v>
      </c>
      <c r="D222" s="140" t="s">
        <v>306</v>
      </c>
      <c r="E222" s="32" t="s">
        <v>354</v>
      </c>
      <c r="F222" s="32">
        <v>600</v>
      </c>
      <c r="G222" s="15"/>
      <c r="H222" s="16"/>
      <c r="I222" s="17"/>
      <c r="J222" s="105">
        <v>63</v>
      </c>
      <c r="K222" s="105">
        <v>50.4</v>
      </c>
      <c r="L222" s="105">
        <v>25.2</v>
      </c>
      <c r="M222" s="105">
        <f t="shared" si="17"/>
        <v>50.4</v>
      </c>
      <c r="N222" s="105">
        <v>50.4</v>
      </c>
      <c r="O222" s="105">
        <v>0</v>
      </c>
    </row>
    <row r="223" spans="1:15" s="11" customFormat="1" ht="80.25" customHeight="1">
      <c r="A223" s="131" t="s">
        <v>160</v>
      </c>
      <c r="B223" s="109" t="s">
        <v>240</v>
      </c>
      <c r="C223" s="140" t="s">
        <v>306</v>
      </c>
      <c r="D223" s="140" t="s">
        <v>308</v>
      </c>
      <c r="E223" s="32" t="s">
        <v>355</v>
      </c>
      <c r="F223" s="32">
        <v>600</v>
      </c>
      <c r="G223" s="15"/>
      <c r="H223" s="16"/>
      <c r="I223" s="17"/>
      <c r="J223" s="105">
        <v>80</v>
      </c>
      <c r="K223" s="105">
        <v>64</v>
      </c>
      <c r="L223" s="105">
        <v>30</v>
      </c>
      <c r="M223" s="105">
        <f t="shared" si="17"/>
        <v>64</v>
      </c>
      <c r="N223" s="105">
        <v>64</v>
      </c>
      <c r="O223" s="105">
        <v>0</v>
      </c>
    </row>
    <row r="224" spans="1:15" s="11" customFormat="1" ht="98.25" customHeight="1">
      <c r="A224" s="132" t="s">
        <v>161</v>
      </c>
      <c r="B224" s="109" t="s">
        <v>241</v>
      </c>
      <c r="C224" s="140" t="s">
        <v>316</v>
      </c>
      <c r="D224" s="140" t="s">
        <v>306</v>
      </c>
      <c r="E224" s="32" t="s">
        <v>354</v>
      </c>
      <c r="F224" s="32">
        <v>600</v>
      </c>
      <c r="G224" s="15"/>
      <c r="H224" s="16"/>
      <c r="I224" s="17"/>
      <c r="J224" s="105">
        <v>90</v>
      </c>
      <c r="K224" s="105">
        <v>132</v>
      </c>
      <c r="L224" s="105">
        <v>66</v>
      </c>
      <c r="M224" s="105">
        <f t="shared" si="17"/>
        <v>132</v>
      </c>
      <c r="N224" s="105">
        <v>132</v>
      </c>
      <c r="O224" s="105">
        <v>0</v>
      </c>
    </row>
    <row r="225" spans="1:15" s="11" customFormat="1" ht="44.25" customHeight="1">
      <c r="A225" s="196" t="s">
        <v>162</v>
      </c>
      <c r="B225" s="197" t="s">
        <v>239</v>
      </c>
      <c r="C225" s="140" t="s">
        <v>296</v>
      </c>
      <c r="D225" s="140" t="s">
        <v>315</v>
      </c>
      <c r="E225" s="32" t="s">
        <v>358</v>
      </c>
      <c r="F225" s="32">
        <v>600</v>
      </c>
      <c r="G225" s="15"/>
      <c r="H225" s="16"/>
      <c r="I225" s="17"/>
      <c r="J225" s="105">
        <v>7646.9</v>
      </c>
      <c r="K225" s="105">
        <v>8966.4</v>
      </c>
      <c r="L225" s="105">
        <v>4861.2</v>
      </c>
      <c r="M225" s="105">
        <f t="shared" si="17"/>
        <v>1122.6</v>
      </c>
      <c r="N225" s="105">
        <v>1122.6</v>
      </c>
      <c r="O225" s="105">
        <v>0</v>
      </c>
    </row>
    <row r="226" spans="1:15" s="11" customFormat="1" ht="44.25" customHeight="1">
      <c r="A226" s="171"/>
      <c r="B226" s="173"/>
      <c r="C226" s="140" t="s">
        <v>296</v>
      </c>
      <c r="D226" s="140" t="s">
        <v>315</v>
      </c>
      <c r="E226" s="32" t="s">
        <v>357</v>
      </c>
      <c r="F226" s="32">
        <v>600</v>
      </c>
      <c r="G226" s="15"/>
      <c r="H226" s="16"/>
      <c r="I226" s="17"/>
      <c r="J226" s="105">
        <v>0</v>
      </c>
      <c r="K226" s="105">
        <v>0</v>
      </c>
      <c r="L226" s="105">
        <v>0</v>
      </c>
      <c r="M226" s="105">
        <f t="shared" si="17"/>
        <v>8147.3</v>
      </c>
      <c r="N226" s="105">
        <v>8147.3</v>
      </c>
      <c r="O226" s="105">
        <v>0</v>
      </c>
    </row>
    <row r="227" spans="1:15" s="11" customFormat="1" ht="122.25" customHeight="1">
      <c r="A227" s="132" t="s">
        <v>163</v>
      </c>
      <c r="B227" s="109" t="s">
        <v>236</v>
      </c>
      <c r="C227" s="140" t="s">
        <v>300</v>
      </c>
      <c r="D227" s="140" t="s">
        <v>304</v>
      </c>
      <c r="E227" s="32" t="s">
        <v>356</v>
      </c>
      <c r="F227" s="32">
        <v>600</v>
      </c>
      <c r="G227" s="15"/>
      <c r="H227" s="16"/>
      <c r="I227" s="17"/>
      <c r="J227" s="105">
        <v>1934</v>
      </c>
      <c r="K227" s="105">
        <v>1927.6</v>
      </c>
      <c r="L227" s="105">
        <v>0</v>
      </c>
      <c r="M227" s="105">
        <f t="shared" si="17"/>
        <v>1266.2</v>
      </c>
      <c r="N227" s="105">
        <v>1266.2</v>
      </c>
      <c r="O227" s="105">
        <v>0</v>
      </c>
    </row>
    <row r="228" spans="1:15" s="11" customFormat="1" ht="50.25" customHeight="1">
      <c r="A228" s="192" t="s">
        <v>133</v>
      </c>
      <c r="B228" s="192"/>
      <c r="C228" s="192"/>
      <c r="D228" s="192"/>
      <c r="E228" s="192"/>
      <c r="F228" s="192"/>
      <c r="G228" s="192"/>
      <c r="H228" s="192"/>
      <c r="I228" s="192"/>
      <c r="J228" s="111">
        <f aca="true" t="shared" si="18" ref="J228:O228">J229</f>
        <v>132086.5</v>
      </c>
      <c r="K228" s="166">
        <f t="shared" si="18"/>
        <v>318532.4</v>
      </c>
      <c r="L228" s="166">
        <f t="shared" si="18"/>
        <v>25286</v>
      </c>
      <c r="M228" s="111">
        <f t="shared" si="18"/>
        <v>35422.7</v>
      </c>
      <c r="N228" s="111">
        <f t="shared" si="18"/>
        <v>35422.7</v>
      </c>
      <c r="O228" s="111">
        <f t="shared" si="18"/>
        <v>0</v>
      </c>
    </row>
    <row r="229" spans="1:15" s="11" customFormat="1" ht="21.75" customHeight="1">
      <c r="A229" s="132" t="s">
        <v>19</v>
      </c>
      <c r="B229" s="14" t="s">
        <v>113</v>
      </c>
      <c r="C229" s="14"/>
      <c r="D229" s="14"/>
      <c r="E229" s="14"/>
      <c r="F229" s="32"/>
      <c r="G229" s="15"/>
      <c r="H229" s="16"/>
      <c r="I229" s="17"/>
      <c r="J229" s="105">
        <f>J230+J235+J237+J238+J241+J244+J247+J236+J245+J246+J231+J232+J233+J234+J239+J240+J242+J243</f>
        <v>132086.5</v>
      </c>
      <c r="K229" s="105">
        <f>K230+K235+K237+K238+K241+K244+K247+K236+K245+K246+K231+K232+K233+K234</f>
        <v>318532.4</v>
      </c>
      <c r="L229" s="105">
        <f>L230+L235+L237+L238+L241+L244+L247+L236+L245+L246+L231+L232+L233+L234</f>
        <v>25286</v>
      </c>
      <c r="M229" s="105">
        <f>M230+M235+M237+M238+M241+M244+M247+M236+M245+M246+M231+M232+M233+M234</f>
        <v>35422.7</v>
      </c>
      <c r="N229" s="105">
        <f>N230+N235+N237+N238+N241+N244+N247+N236+N245+N246+N231+N232+N233+N234</f>
        <v>35422.7</v>
      </c>
      <c r="O229" s="105">
        <f>O230+O235+O237+O238+O241+O244+O247+O236+O245+O246+O231+O232+O233+O234</f>
        <v>0</v>
      </c>
    </row>
    <row r="230" spans="1:15" s="11" customFormat="1" ht="87" customHeight="1">
      <c r="A230" s="196" t="s">
        <v>111</v>
      </c>
      <c r="B230" s="197" t="s">
        <v>242</v>
      </c>
      <c r="C230" s="140" t="s">
        <v>300</v>
      </c>
      <c r="D230" s="140" t="s">
        <v>304</v>
      </c>
      <c r="E230" s="32" t="s">
        <v>490</v>
      </c>
      <c r="F230" s="32">
        <v>400</v>
      </c>
      <c r="G230" s="15"/>
      <c r="H230" s="16"/>
      <c r="I230" s="17"/>
      <c r="J230" s="105">
        <v>3284.5</v>
      </c>
      <c r="K230" s="105">
        <v>12551.3</v>
      </c>
      <c r="L230" s="105">
        <v>378.1</v>
      </c>
      <c r="M230" s="105">
        <f>N230+O230</f>
        <v>0</v>
      </c>
      <c r="N230" s="105">
        <v>0</v>
      </c>
      <c r="O230" s="105">
        <v>0</v>
      </c>
    </row>
    <row r="231" spans="1:15" s="11" customFormat="1" ht="87" customHeight="1">
      <c r="A231" s="175"/>
      <c r="B231" s="174"/>
      <c r="C231" s="140" t="s">
        <v>300</v>
      </c>
      <c r="D231" s="140" t="s">
        <v>304</v>
      </c>
      <c r="E231" s="32" t="s">
        <v>486</v>
      </c>
      <c r="F231" s="32">
        <v>400</v>
      </c>
      <c r="G231" s="15"/>
      <c r="H231" s="16"/>
      <c r="I231" s="17"/>
      <c r="J231" s="105">
        <v>0</v>
      </c>
      <c r="K231" s="105">
        <v>46747.8</v>
      </c>
      <c r="L231" s="105">
        <v>0</v>
      </c>
      <c r="M231" s="105"/>
      <c r="N231" s="105"/>
      <c r="O231" s="105"/>
    </row>
    <row r="232" spans="1:15" s="11" customFormat="1" ht="87" customHeight="1">
      <c r="A232" s="175"/>
      <c r="B232" s="174"/>
      <c r="C232" s="140" t="s">
        <v>300</v>
      </c>
      <c r="D232" s="140" t="s">
        <v>304</v>
      </c>
      <c r="E232" s="32" t="s">
        <v>487</v>
      </c>
      <c r="F232" s="32">
        <v>400</v>
      </c>
      <c r="G232" s="15"/>
      <c r="H232" s="16"/>
      <c r="I232" s="17"/>
      <c r="J232" s="105">
        <v>49380.3</v>
      </c>
      <c r="K232" s="105">
        <v>33344.8</v>
      </c>
      <c r="L232" s="105">
        <v>792.9</v>
      </c>
      <c r="M232" s="105"/>
      <c r="N232" s="105"/>
      <c r="O232" s="105"/>
    </row>
    <row r="233" spans="1:15" s="11" customFormat="1" ht="87" customHeight="1">
      <c r="A233" s="175"/>
      <c r="B233" s="174"/>
      <c r="C233" s="140" t="s">
        <v>300</v>
      </c>
      <c r="D233" s="140" t="s">
        <v>304</v>
      </c>
      <c r="E233" s="32" t="s">
        <v>488</v>
      </c>
      <c r="F233" s="32">
        <v>400</v>
      </c>
      <c r="G233" s="15"/>
      <c r="H233" s="16"/>
      <c r="I233" s="17"/>
      <c r="J233" s="105">
        <v>0</v>
      </c>
      <c r="K233" s="105">
        <v>21872.2</v>
      </c>
      <c r="L233" s="105">
        <v>0</v>
      </c>
      <c r="M233" s="105"/>
      <c r="N233" s="105"/>
      <c r="O233" s="105"/>
    </row>
    <row r="234" spans="1:15" s="11" customFormat="1" ht="87" customHeight="1">
      <c r="A234" s="171"/>
      <c r="B234" s="173"/>
      <c r="C234" s="140" t="s">
        <v>300</v>
      </c>
      <c r="D234" s="140" t="s">
        <v>304</v>
      </c>
      <c r="E234" s="32" t="s">
        <v>489</v>
      </c>
      <c r="F234" s="32">
        <v>400</v>
      </c>
      <c r="G234" s="15"/>
      <c r="H234" s="16"/>
      <c r="I234" s="17"/>
      <c r="J234" s="105">
        <v>34083</v>
      </c>
      <c r="K234" s="105">
        <v>46457.9</v>
      </c>
      <c r="L234" s="105">
        <v>1753.7</v>
      </c>
      <c r="M234" s="105"/>
      <c r="N234" s="105"/>
      <c r="O234" s="105"/>
    </row>
    <row r="235" spans="1:15" s="11" customFormat="1" ht="90" customHeight="1">
      <c r="A235" s="196" t="s">
        <v>112</v>
      </c>
      <c r="B235" s="193" t="s">
        <v>248</v>
      </c>
      <c r="C235" s="140" t="s">
        <v>316</v>
      </c>
      <c r="D235" s="140" t="s">
        <v>298</v>
      </c>
      <c r="E235" s="32" t="s">
        <v>359</v>
      </c>
      <c r="F235" s="32">
        <v>400</v>
      </c>
      <c r="G235" s="15"/>
      <c r="H235" s="16"/>
      <c r="I235" s="17"/>
      <c r="J235" s="105">
        <v>1632</v>
      </c>
      <c r="K235" s="105">
        <v>4653.9</v>
      </c>
      <c r="L235" s="105">
        <v>0</v>
      </c>
      <c r="M235" s="105">
        <f>N235+O235</f>
        <v>2355.6</v>
      </c>
      <c r="N235" s="105">
        <v>2355.6</v>
      </c>
      <c r="O235" s="105">
        <v>0</v>
      </c>
    </row>
    <row r="236" spans="1:15" s="11" customFormat="1" ht="90" customHeight="1">
      <c r="A236" s="171"/>
      <c r="B236" s="195"/>
      <c r="C236" s="140" t="s">
        <v>316</v>
      </c>
      <c r="D236" s="140" t="s">
        <v>298</v>
      </c>
      <c r="E236" s="32" t="s">
        <v>360</v>
      </c>
      <c r="F236" s="32">
        <v>400</v>
      </c>
      <c r="G236" s="15"/>
      <c r="H236" s="16"/>
      <c r="I236" s="17"/>
      <c r="J236" s="105">
        <v>3895.4</v>
      </c>
      <c r="K236" s="105"/>
      <c r="L236" s="105"/>
      <c r="M236" s="105">
        <f>N236+O236</f>
        <v>2355.6</v>
      </c>
      <c r="N236" s="105">
        <v>2355.6</v>
      </c>
      <c r="O236" s="105">
        <v>0</v>
      </c>
    </row>
    <row r="237" spans="1:15" s="11" customFormat="1" ht="85.5" customHeight="1">
      <c r="A237" s="132" t="s">
        <v>164</v>
      </c>
      <c r="B237" s="109" t="s">
        <v>243</v>
      </c>
      <c r="C237" s="140" t="s">
        <v>298</v>
      </c>
      <c r="D237" s="140" t="s">
        <v>295</v>
      </c>
      <c r="E237" s="32" t="s">
        <v>483</v>
      </c>
      <c r="F237" s="32">
        <v>400</v>
      </c>
      <c r="G237" s="15"/>
      <c r="H237" s="16"/>
      <c r="I237" s="17"/>
      <c r="J237" s="105">
        <v>41.7</v>
      </c>
      <c r="K237" s="105">
        <v>34.4</v>
      </c>
      <c r="L237" s="105">
        <v>34.4</v>
      </c>
      <c r="M237" s="105">
        <f>N237+O237</f>
        <v>0</v>
      </c>
      <c r="N237" s="105">
        <v>0</v>
      </c>
      <c r="O237" s="105">
        <v>0</v>
      </c>
    </row>
    <row r="238" spans="1:15" s="11" customFormat="1" ht="99.75" customHeight="1">
      <c r="A238" s="132" t="s">
        <v>165</v>
      </c>
      <c r="B238" s="193" t="s">
        <v>245</v>
      </c>
      <c r="C238" s="140" t="s">
        <v>298</v>
      </c>
      <c r="D238" s="140" t="s">
        <v>314</v>
      </c>
      <c r="E238" s="32" t="s">
        <v>483</v>
      </c>
      <c r="F238" s="32">
        <v>400</v>
      </c>
      <c r="G238" s="15"/>
      <c r="H238" s="16"/>
      <c r="I238" s="17"/>
      <c r="J238" s="105">
        <v>0</v>
      </c>
      <c r="K238" s="105">
        <v>4863.5</v>
      </c>
      <c r="L238" s="105">
        <v>518.2</v>
      </c>
      <c r="M238" s="105">
        <f>N238+O238</f>
        <v>0</v>
      </c>
      <c r="N238" s="105">
        <v>0</v>
      </c>
      <c r="O238" s="105">
        <v>0</v>
      </c>
    </row>
    <row r="239" spans="1:15" s="11" customFormat="1" ht="99.75" customHeight="1">
      <c r="A239" s="132"/>
      <c r="B239" s="194"/>
      <c r="C239" s="140" t="s">
        <v>298</v>
      </c>
      <c r="D239" s="140" t="s">
        <v>314</v>
      </c>
      <c r="E239" s="32" t="s">
        <v>502</v>
      </c>
      <c r="F239" s="32">
        <v>400</v>
      </c>
      <c r="G239" s="15"/>
      <c r="H239" s="16"/>
      <c r="I239" s="17"/>
      <c r="J239" s="105">
        <v>5318.4</v>
      </c>
      <c r="K239" s="105"/>
      <c r="L239" s="105"/>
      <c r="M239" s="105"/>
      <c r="N239" s="105"/>
      <c r="O239" s="105"/>
    </row>
    <row r="240" spans="1:15" s="11" customFormat="1" ht="99.75" customHeight="1">
      <c r="A240" s="132"/>
      <c r="B240" s="195"/>
      <c r="C240" s="140" t="s">
        <v>298</v>
      </c>
      <c r="D240" s="140" t="s">
        <v>314</v>
      </c>
      <c r="E240" s="32" t="s">
        <v>503</v>
      </c>
      <c r="F240" s="32">
        <v>400</v>
      </c>
      <c r="G240" s="15"/>
      <c r="H240" s="16"/>
      <c r="I240" s="17"/>
      <c r="J240" s="105">
        <v>2084</v>
      </c>
      <c r="K240" s="105"/>
      <c r="L240" s="105"/>
      <c r="M240" s="105"/>
      <c r="N240" s="105"/>
      <c r="O240" s="105"/>
    </row>
    <row r="241" spans="1:15" s="11" customFormat="1" ht="89.25" customHeight="1">
      <c r="A241" s="132" t="s">
        <v>166</v>
      </c>
      <c r="B241" s="193" t="s">
        <v>244</v>
      </c>
      <c r="C241" s="140" t="s">
        <v>300</v>
      </c>
      <c r="D241" s="140" t="s">
        <v>315</v>
      </c>
      <c r="E241" s="32" t="s">
        <v>483</v>
      </c>
      <c r="F241" s="32">
        <v>400</v>
      </c>
      <c r="G241" s="15"/>
      <c r="H241" s="16"/>
      <c r="I241" s="17"/>
      <c r="J241" s="105">
        <v>0</v>
      </c>
      <c r="K241" s="105">
        <v>3710.3</v>
      </c>
      <c r="L241" s="105">
        <v>164.4</v>
      </c>
      <c r="M241" s="105">
        <f aca="true" t="shared" si="19" ref="M241:M309">N241+O241</f>
        <v>0</v>
      </c>
      <c r="N241" s="105">
        <v>0</v>
      </c>
      <c r="O241" s="105">
        <v>0</v>
      </c>
    </row>
    <row r="242" spans="1:15" s="11" customFormat="1" ht="89.25" customHeight="1">
      <c r="A242" s="159"/>
      <c r="B242" s="194"/>
      <c r="C242" s="140" t="s">
        <v>300</v>
      </c>
      <c r="D242" s="140" t="s">
        <v>315</v>
      </c>
      <c r="E242" s="32" t="s">
        <v>502</v>
      </c>
      <c r="F242" s="32">
        <v>400</v>
      </c>
      <c r="G242" s="15"/>
      <c r="H242" s="16"/>
      <c r="I242" s="17"/>
      <c r="J242" s="105">
        <v>6087.1</v>
      </c>
      <c r="K242" s="105"/>
      <c r="L242" s="105"/>
      <c r="M242" s="105"/>
      <c r="N242" s="105"/>
      <c r="O242" s="105"/>
    </row>
    <row r="243" spans="1:15" s="11" customFormat="1" ht="89.25" customHeight="1">
      <c r="A243" s="159"/>
      <c r="B243" s="195"/>
      <c r="C243" s="140" t="s">
        <v>300</v>
      </c>
      <c r="D243" s="140" t="s">
        <v>315</v>
      </c>
      <c r="E243" s="32" t="s">
        <v>504</v>
      </c>
      <c r="F243" s="32">
        <v>400</v>
      </c>
      <c r="G243" s="15"/>
      <c r="H243" s="16"/>
      <c r="I243" s="17"/>
      <c r="J243" s="105">
        <v>5130</v>
      </c>
      <c r="K243" s="105"/>
      <c r="L243" s="105"/>
      <c r="M243" s="105"/>
      <c r="N243" s="105"/>
      <c r="O243" s="105"/>
    </row>
    <row r="244" spans="1:15" s="11" customFormat="1" ht="18.75" customHeight="1">
      <c r="A244" s="196" t="s">
        <v>167</v>
      </c>
      <c r="B244" s="193" t="s">
        <v>246</v>
      </c>
      <c r="C244" s="140" t="s">
        <v>296</v>
      </c>
      <c r="D244" s="140" t="s">
        <v>304</v>
      </c>
      <c r="E244" s="32" t="s">
        <v>483</v>
      </c>
      <c r="F244" s="32">
        <v>400</v>
      </c>
      <c r="G244" s="15"/>
      <c r="H244" s="16"/>
      <c r="I244" s="17"/>
      <c r="J244" s="105">
        <v>1050</v>
      </c>
      <c r="K244" s="105">
        <v>27319.5</v>
      </c>
      <c r="L244" s="105">
        <v>16933.8</v>
      </c>
      <c r="M244" s="105">
        <f t="shared" si="19"/>
        <v>0</v>
      </c>
      <c r="N244" s="105">
        <v>0</v>
      </c>
      <c r="O244" s="105">
        <v>0</v>
      </c>
    </row>
    <row r="245" spans="1:15" s="11" customFormat="1" ht="83.25" customHeight="1">
      <c r="A245" s="175"/>
      <c r="B245" s="194"/>
      <c r="C245" s="140" t="s">
        <v>296</v>
      </c>
      <c r="D245" s="140" t="s">
        <v>304</v>
      </c>
      <c r="E245" s="32" t="s">
        <v>484</v>
      </c>
      <c r="F245" s="32">
        <v>400</v>
      </c>
      <c r="G245" s="15"/>
      <c r="H245" s="16"/>
      <c r="I245" s="17"/>
      <c r="J245" s="105">
        <v>0</v>
      </c>
      <c r="K245" s="105">
        <v>64619.9</v>
      </c>
      <c r="L245" s="105">
        <v>3753.9</v>
      </c>
      <c r="M245" s="105"/>
      <c r="N245" s="105"/>
      <c r="O245" s="105"/>
    </row>
    <row r="246" spans="1:15" s="11" customFormat="1" ht="83.25" customHeight="1">
      <c r="A246" s="171"/>
      <c r="B246" s="195"/>
      <c r="C246" s="140" t="s">
        <v>296</v>
      </c>
      <c r="D246" s="140" t="s">
        <v>304</v>
      </c>
      <c r="E246" s="32" t="s">
        <v>485</v>
      </c>
      <c r="F246" s="32">
        <v>400</v>
      </c>
      <c r="G246" s="15"/>
      <c r="H246" s="16"/>
      <c r="I246" s="17"/>
      <c r="J246" s="105">
        <v>15000</v>
      </c>
      <c r="K246" s="105">
        <v>993.8</v>
      </c>
      <c r="L246" s="105">
        <v>0</v>
      </c>
      <c r="M246" s="105"/>
      <c r="N246" s="105"/>
      <c r="O246" s="105"/>
    </row>
    <row r="247" spans="1:15" s="11" customFormat="1" ht="93.75">
      <c r="A247" s="132" t="s">
        <v>168</v>
      </c>
      <c r="B247" s="109" t="s">
        <v>247</v>
      </c>
      <c r="C247" s="140" t="s">
        <v>296</v>
      </c>
      <c r="D247" s="140" t="s">
        <v>315</v>
      </c>
      <c r="E247" s="32" t="s">
        <v>361</v>
      </c>
      <c r="F247" s="32">
        <v>400</v>
      </c>
      <c r="G247" s="15"/>
      <c r="H247" s="16"/>
      <c r="I247" s="17"/>
      <c r="J247" s="105">
        <v>5100.1</v>
      </c>
      <c r="K247" s="105">
        <v>51363.1</v>
      </c>
      <c r="L247" s="105">
        <v>956.6</v>
      </c>
      <c r="M247" s="105">
        <f t="shared" si="19"/>
        <v>30711.5</v>
      </c>
      <c r="N247" s="105">
        <v>30711.5</v>
      </c>
      <c r="O247" s="105">
        <v>0</v>
      </c>
    </row>
    <row r="248" spans="1:15" s="12" customFormat="1" ht="21" customHeight="1">
      <c r="A248" s="128" t="s">
        <v>20</v>
      </c>
      <c r="B248" s="41" t="s">
        <v>21</v>
      </c>
      <c r="C248" s="41"/>
      <c r="D248" s="41"/>
      <c r="E248" s="41"/>
      <c r="F248" s="41"/>
      <c r="G248" s="42"/>
      <c r="H248" s="43"/>
      <c r="I248" s="44"/>
      <c r="J248" s="111">
        <f aca="true" t="shared" si="20" ref="J248:O248">J249+J254+J269</f>
        <v>31973.1</v>
      </c>
      <c r="K248" s="111">
        <f t="shared" si="20"/>
        <v>31430.64</v>
      </c>
      <c r="L248" s="111">
        <f t="shared" si="20"/>
        <v>19009.4</v>
      </c>
      <c r="M248" s="111">
        <f t="shared" si="20"/>
        <v>28657.399999999998</v>
      </c>
      <c r="N248" s="111">
        <f t="shared" si="20"/>
        <v>28657.399999999998</v>
      </c>
      <c r="O248" s="111">
        <f t="shared" si="20"/>
        <v>0</v>
      </c>
    </row>
    <row r="249" spans="1:24" s="34" customFormat="1" ht="39.75" customHeight="1">
      <c r="A249" s="129" t="s">
        <v>22</v>
      </c>
      <c r="B249" s="69" t="s">
        <v>71</v>
      </c>
      <c r="C249" s="14"/>
      <c r="D249" s="14"/>
      <c r="E249" s="14"/>
      <c r="F249" s="32"/>
      <c r="G249" s="15"/>
      <c r="H249" s="16"/>
      <c r="I249" s="17"/>
      <c r="J249" s="111">
        <f>J250+J251+J252</f>
        <v>5669.4</v>
      </c>
      <c r="K249" s="111">
        <f>K250+K251+K252</f>
        <v>5889.099999999999</v>
      </c>
      <c r="L249" s="111">
        <f>L250+L251+L252</f>
        <v>2733.7</v>
      </c>
      <c r="M249" s="111">
        <f>M250+M251+M252+M253</f>
        <v>8597.5</v>
      </c>
      <c r="N249" s="111">
        <f>N250+N251+N252+N253</f>
        <v>8597.5</v>
      </c>
      <c r="O249" s="111">
        <f>O250+O251+O252+O253</f>
        <v>0</v>
      </c>
      <c r="P249" s="160"/>
      <c r="Q249" s="160"/>
      <c r="R249" s="160"/>
      <c r="S249" s="160"/>
      <c r="T249" s="160"/>
      <c r="U249" s="160"/>
      <c r="V249" s="160"/>
      <c r="W249" s="160"/>
      <c r="X249" s="160"/>
    </row>
    <row r="250" spans="1:15" s="11" customFormat="1" ht="201.75" customHeight="1">
      <c r="A250" s="131" t="s">
        <v>10</v>
      </c>
      <c r="B250" s="110" t="s">
        <v>249</v>
      </c>
      <c r="C250" s="140">
        <v>10</v>
      </c>
      <c r="D250" s="140" t="s">
        <v>298</v>
      </c>
      <c r="E250" s="32" t="s">
        <v>363</v>
      </c>
      <c r="F250" s="32">
        <v>300</v>
      </c>
      <c r="G250" s="15"/>
      <c r="H250" s="16"/>
      <c r="I250" s="17"/>
      <c r="J250" s="105">
        <v>5579.4</v>
      </c>
      <c r="K250" s="105">
        <v>5781.7</v>
      </c>
      <c r="L250" s="105">
        <v>2733.7</v>
      </c>
      <c r="M250" s="105">
        <f>N250+O250</f>
        <v>8295.5</v>
      </c>
      <c r="N250" s="105">
        <v>8295.5</v>
      </c>
      <c r="O250" s="105">
        <v>0</v>
      </c>
    </row>
    <row r="251" spans="1:15" s="11" customFormat="1" ht="105" customHeight="1">
      <c r="A251" s="131" t="s">
        <v>11</v>
      </c>
      <c r="B251" s="109" t="s">
        <v>169</v>
      </c>
      <c r="C251" s="130">
        <v>10</v>
      </c>
      <c r="D251" s="130" t="s">
        <v>308</v>
      </c>
      <c r="E251" s="143" t="s">
        <v>482</v>
      </c>
      <c r="F251" s="143" t="s">
        <v>365</v>
      </c>
      <c r="G251" s="15"/>
      <c r="H251" s="16"/>
      <c r="I251" s="17"/>
      <c r="J251" s="105">
        <v>0</v>
      </c>
      <c r="K251" s="105">
        <v>12.4</v>
      </c>
      <c r="L251" s="105">
        <v>0</v>
      </c>
      <c r="M251" s="105">
        <f t="shared" si="19"/>
        <v>0</v>
      </c>
      <c r="N251" s="105">
        <v>0</v>
      </c>
      <c r="O251" s="105">
        <v>0</v>
      </c>
    </row>
    <row r="252" spans="1:15" s="11" customFormat="1" ht="64.5" customHeight="1">
      <c r="A252" s="131" t="s">
        <v>30</v>
      </c>
      <c r="B252" s="109" t="s">
        <v>170</v>
      </c>
      <c r="C252" s="140" t="s">
        <v>316</v>
      </c>
      <c r="D252" s="140" t="s">
        <v>308</v>
      </c>
      <c r="E252" s="32" t="s">
        <v>362</v>
      </c>
      <c r="F252" s="32">
        <v>300</v>
      </c>
      <c r="G252" s="15"/>
      <c r="H252" s="16"/>
      <c r="I252" s="17"/>
      <c r="J252" s="123">
        <v>90</v>
      </c>
      <c r="K252" s="123">
        <v>95</v>
      </c>
      <c r="L252" s="123">
        <v>0</v>
      </c>
      <c r="M252" s="105">
        <f t="shared" si="19"/>
        <v>290</v>
      </c>
      <c r="N252" s="105">
        <v>290</v>
      </c>
      <c r="O252" s="105">
        <v>0</v>
      </c>
    </row>
    <row r="253" spans="1:15" s="11" customFormat="1" ht="129" customHeight="1">
      <c r="A253" s="131" t="s">
        <v>274</v>
      </c>
      <c r="B253" s="109" t="s">
        <v>275</v>
      </c>
      <c r="C253" s="140" t="s">
        <v>296</v>
      </c>
      <c r="D253" s="140" t="s">
        <v>295</v>
      </c>
      <c r="E253" s="32" t="s">
        <v>364</v>
      </c>
      <c r="F253" s="32">
        <v>300</v>
      </c>
      <c r="G253" s="15"/>
      <c r="H253" s="16"/>
      <c r="I253" s="17"/>
      <c r="J253" s="123">
        <v>0</v>
      </c>
      <c r="K253" s="123">
        <v>0</v>
      </c>
      <c r="L253" s="123">
        <v>0</v>
      </c>
      <c r="M253" s="105">
        <f t="shared" si="19"/>
        <v>12</v>
      </c>
      <c r="N253" s="105">
        <v>12</v>
      </c>
      <c r="O253" s="105">
        <v>0</v>
      </c>
    </row>
    <row r="254" spans="1:28" s="34" customFormat="1" ht="45" customHeight="1">
      <c r="A254" s="129" t="s">
        <v>23</v>
      </c>
      <c r="B254" s="69" t="s">
        <v>88</v>
      </c>
      <c r="C254" s="140"/>
      <c r="D254" s="140"/>
      <c r="E254" s="14"/>
      <c r="F254" s="32"/>
      <c r="G254" s="15"/>
      <c r="H254" s="16"/>
      <c r="I254" s="17"/>
      <c r="J254" s="111">
        <f>J255+J256+J257+J258+J259+J260+J263+J264+J265+J266+J267+J268+J261+J262</f>
        <v>22763.8</v>
      </c>
      <c r="K254" s="111">
        <f>K255+K256+K257+K258+K259+K260+K263+K264+K265+K266+K267+K268</f>
        <v>21754.74</v>
      </c>
      <c r="L254" s="111">
        <f>L255+L256+L257+L258+L259+L260+L263+L264+L265+L266+L267+L268</f>
        <v>15619.900000000001</v>
      </c>
      <c r="M254" s="111">
        <f>M255+M256+M257+M258+M259+M260+M263+M264+M265+M266+M267+M268</f>
        <v>16238.699999999999</v>
      </c>
      <c r="N254" s="111">
        <f>N255+N256+N257+N258+N259+N260+N263+N264+N265+N266+N267+N268</f>
        <v>16238.699999999999</v>
      </c>
      <c r="O254" s="111">
        <f>O255+O256+O257+O258+O259+O260+O263+O264+O265+O266+O267+O268</f>
        <v>0</v>
      </c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</row>
    <row r="255" spans="1:15" s="11" customFormat="1" ht="87" customHeight="1">
      <c r="A255" s="131" t="s">
        <v>12</v>
      </c>
      <c r="B255" s="109" t="s">
        <v>254</v>
      </c>
      <c r="C255" s="140" t="s">
        <v>316</v>
      </c>
      <c r="D255" s="140" t="s">
        <v>308</v>
      </c>
      <c r="E255" s="32" t="s">
        <v>366</v>
      </c>
      <c r="F255" s="32">
        <v>300</v>
      </c>
      <c r="G255" s="15"/>
      <c r="H255" s="16"/>
      <c r="I255" s="17"/>
      <c r="J255" s="105">
        <v>150</v>
      </c>
      <c r="K255" s="108">
        <v>360</v>
      </c>
      <c r="L255" s="108">
        <v>209</v>
      </c>
      <c r="M255" s="105">
        <f t="shared" si="19"/>
        <v>360</v>
      </c>
      <c r="N255" s="105">
        <v>360</v>
      </c>
      <c r="O255" s="105">
        <v>0</v>
      </c>
    </row>
    <row r="256" spans="1:15" s="11" customFormat="1" ht="44.25" customHeight="1">
      <c r="A256" s="131" t="s">
        <v>13</v>
      </c>
      <c r="B256" s="109" t="s">
        <v>257</v>
      </c>
      <c r="C256" s="140" t="s">
        <v>316</v>
      </c>
      <c r="D256" s="140" t="s">
        <v>308</v>
      </c>
      <c r="E256" s="32" t="s">
        <v>481</v>
      </c>
      <c r="F256" s="32">
        <v>300</v>
      </c>
      <c r="G256" s="15"/>
      <c r="H256" s="16"/>
      <c r="I256" s="17"/>
      <c r="J256" s="122">
        <v>425.1</v>
      </c>
      <c r="K256" s="108">
        <v>1803.4</v>
      </c>
      <c r="L256" s="108">
        <v>1793.4</v>
      </c>
      <c r="M256" s="105">
        <f t="shared" si="19"/>
        <v>0</v>
      </c>
      <c r="N256" s="105">
        <v>0</v>
      </c>
      <c r="O256" s="105">
        <v>0</v>
      </c>
    </row>
    <row r="257" spans="1:15" s="11" customFormat="1" ht="60" customHeight="1">
      <c r="A257" s="131" t="s">
        <v>154</v>
      </c>
      <c r="B257" s="109" t="s">
        <v>177</v>
      </c>
      <c r="C257" s="140" t="s">
        <v>316</v>
      </c>
      <c r="D257" s="140" t="s">
        <v>308</v>
      </c>
      <c r="E257" s="32" t="s">
        <v>367</v>
      </c>
      <c r="F257" s="32">
        <v>300</v>
      </c>
      <c r="G257" s="15"/>
      <c r="H257" s="16"/>
      <c r="I257" s="17"/>
      <c r="J257" s="122">
        <v>17.2</v>
      </c>
      <c r="K257" s="122">
        <v>25.44</v>
      </c>
      <c r="L257" s="122">
        <v>6.5</v>
      </c>
      <c r="M257" s="105">
        <f t="shared" si="19"/>
        <v>16</v>
      </c>
      <c r="N257" s="105">
        <v>16</v>
      </c>
      <c r="O257" s="105">
        <v>0</v>
      </c>
    </row>
    <row r="258" spans="1:15" s="11" customFormat="1" ht="42" customHeight="1">
      <c r="A258" s="131" t="s">
        <v>171</v>
      </c>
      <c r="B258" s="109" t="s">
        <v>255</v>
      </c>
      <c r="C258" s="140" t="s">
        <v>316</v>
      </c>
      <c r="D258" s="140" t="s">
        <v>308</v>
      </c>
      <c r="E258" s="32" t="s">
        <v>480</v>
      </c>
      <c r="F258" s="32">
        <v>300</v>
      </c>
      <c r="G258" s="15"/>
      <c r="H258" s="16"/>
      <c r="I258" s="17"/>
      <c r="J258" s="108">
        <v>109</v>
      </c>
      <c r="K258" s="108">
        <v>24.1</v>
      </c>
      <c r="L258" s="108">
        <v>24.1</v>
      </c>
      <c r="M258" s="105">
        <f t="shared" si="19"/>
        <v>0</v>
      </c>
      <c r="N258" s="105">
        <v>0</v>
      </c>
      <c r="O258" s="105">
        <v>0</v>
      </c>
    </row>
    <row r="259" spans="1:15" s="11" customFormat="1" ht="69.75" customHeight="1">
      <c r="A259" s="131" t="s">
        <v>172</v>
      </c>
      <c r="B259" s="109" t="s">
        <v>256</v>
      </c>
      <c r="C259" s="140" t="s">
        <v>316</v>
      </c>
      <c r="D259" s="140" t="s">
        <v>304</v>
      </c>
      <c r="E259" s="32" t="s">
        <v>368</v>
      </c>
      <c r="F259" s="32">
        <v>300</v>
      </c>
      <c r="G259" s="15"/>
      <c r="H259" s="16"/>
      <c r="I259" s="17"/>
      <c r="J259" s="108">
        <v>5521</v>
      </c>
      <c r="K259" s="108">
        <v>7762.4</v>
      </c>
      <c r="L259" s="108">
        <v>2982.2</v>
      </c>
      <c r="M259" s="105">
        <f t="shared" si="19"/>
        <v>7762.4</v>
      </c>
      <c r="N259" s="105">
        <v>7762.4</v>
      </c>
      <c r="O259" s="105">
        <v>0</v>
      </c>
    </row>
    <row r="260" spans="1:15" s="11" customFormat="1" ht="126" customHeight="1">
      <c r="A260" s="169" t="s">
        <v>173</v>
      </c>
      <c r="B260" s="193" t="s">
        <v>258</v>
      </c>
      <c r="C260" s="140" t="s">
        <v>316</v>
      </c>
      <c r="D260" s="140" t="s">
        <v>308</v>
      </c>
      <c r="E260" s="32" t="s">
        <v>369</v>
      </c>
      <c r="F260" s="32">
        <v>300</v>
      </c>
      <c r="G260" s="15"/>
      <c r="H260" s="16"/>
      <c r="I260" s="17"/>
      <c r="J260" s="108">
        <v>3088.7</v>
      </c>
      <c r="K260" s="108">
        <v>1752.5</v>
      </c>
      <c r="L260" s="108">
        <v>831.6</v>
      </c>
      <c r="M260" s="105">
        <f t="shared" si="19"/>
        <v>1000</v>
      </c>
      <c r="N260" s="105">
        <v>1000</v>
      </c>
      <c r="O260" s="105">
        <v>0</v>
      </c>
    </row>
    <row r="261" spans="1:15" s="11" customFormat="1" ht="126" customHeight="1">
      <c r="A261" s="175"/>
      <c r="B261" s="194"/>
      <c r="C261" s="140" t="s">
        <v>316</v>
      </c>
      <c r="D261" s="140" t="s">
        <v>308</v>
      </c>
      <c r="E261" s="162" t="s">
        <v>539</v>
      </c>
      <c r="F261" s="32">
        <v>300</v>
      </c>
      <c r="G261" s="15"/>
      <c r="H261" s="16"/>
      <c r="I261" s="17"/>
      <c r="J261" s="108">
        <v>1344.5</v>
      </c>
      <c r="K261" s="108"/>
      <c r="L261" s="108"/>
      <c r="M261" s="105"/>
      <c r="N261" s="105"/>
      <c r="O261" s="105"/>
    </row>
    <row r="262" spans="1:15" s="11" customFormat="1" ht="126" customHeight="1">
      <c r="A262" s="171"/>
      <c r="B262" s="195"/>
      <c r="C262" s="140" t="s">
        <v>316</v>
      </c>
      <c r="D262" s="140" t="s">
        <v>308</v>
      </c>
      <c r="E262" s="162" t="s">
        <v>540</v>
      </c>
      <c r="F262" s="32">
        <v>300</v>
      </c>
      <c r="G262" s="15"/>
      <c r="H262" s="16"/>
      <c r="I262" s="17"/>
      <c r="J262" s="108">
        <v>1479.3</v>
      </c>
      <c r="K262" s="108"/>
      <c r="L262" s="108"/>
      <c r="M262" s="105"/>
      <c r="N262" s="105"/>
      <c r="O262" s="105"/>
    </row>
    <row r="263" spans="1:15" s="11" customFormat="1" ht="148.5" customHeight="1">
      <c r="A263" s="131" t="s">
        <v>174</v>
      </c>
      <c r="B263" s="110" t="s">
        <v>263</v>
      </c>
      <c r="C263" s="140" t="s">
        <v>316</v>
      </c>
      <c r="D263" s="140" t="s">
        <v>308</v>
      </c>
      <c r="E263" s="32" t="s">
        <v>370</v>
      </c>
      <c r="F263" s="32">
        <v>300</v>
      </c>
      <c r="G263" s="15"/>
      <c r="H263" s="16"/>
      <c r="I263" s="17"/>
      <c r="J263" s="105">
        <v>9412.2</v>
      </c>
      <c r="K263" s="108">
        <v>9773.1</v>
      </c>
      <c r="L263" s="108">
        <v>9773.1</v>
      </c>
      <c r="M263" s="105">
        <f t="shared" si="19"/>
        <v>7008.7</v>
      </c>
      <c r="N263" s="105">
        <v>7008.7</v>
      </c>
      <c r="O263" s="105">
        <v>0</v>
      </c>
    </row>
    <row r="264" spans="1:15" s="11" customFormat="1" ht="163.5" customHeight="1">
      <c r="A264" s="131" t="s">
        <v>175</v>
      </c>
      <c r="B264" s="110" t="s">
        <v>259</v>
      </c>
      <c r="C264" s="140" t="s">
        <v>316</v>
      </c>
      <c r="D264" s="140" t="s">
        <v>298</v>
      </c>
      <c r="E264" s="32" t="s">
        <v>371</v>
      </c>
      <c r="F264" s="32">
        <v>300</v>
      </c>
      <c r="G264" s="15"/>
      <c r="H264" s="16"/>
      <c r="I264" s="17"/>
      <c r="J264" s="105">
        <v>415</v>
      </c>
      <c r="K264" s="108">
        <v>253.8</v>
      </c>
      <c r="L264" s="108">
        <v>0</v>
      </c>
      <c r="M264" s="105">
        <f t="shared" si="19"/>
        <v>91.6</v>
      </c>
      <c r="N264" s="105">
        <v>91.6</v>
      </c>
      <c r="O264" s="105">
        <v>0</v>
      </c>
    </row>
    <row r="265" spans="1:15" s="11" customFormat="1" ht="67.5" customHeight="1">
      <c r="A265" s="131" t="s">
        <v>176</v>
      </c>
      <c r="B265" s="109" t="s">
        <v>181</v>
      </c>
      <c r="C265" s="140" t="s">
        <v>316</v>
      </c>
      <c r="D265" s="140" t="s">
        <v>308</v>
      </c>
      <c r="E265" s="32" t="s">
        <v>541</v>
      </c>
      <c r="F265" s="32">
        <v>300</v>
      </c>
      <c r="G265" s="15"/>
      <c r="H265" s="16"/>
      <c r="I265" s="17"/>
      <c r="J265" s="105">
        <v>31.8</v>
      </c>
      <c r="K265" s="108">
        <v>0</v>
      </c>
      <c r="L265" s="108">
        <v>0</v>
      </c>
      <c r="M265" s="105">
        <f t="shared" si="19"/>
        <v>0</v>
      </c>
      <c r="N265" s="105">
        <v>0</v>
      </c>
      <c r="O265" s="105">
        <v>0</v>
      </c>
    </row>
    <row r="266" spans="1:15" s="11" customFormat="1" ht="80.25" customHeight="1">
      <c r="A266" s="131" t="s">
        <v>178</v>
      </c>
      <c r="B266" s="109" t="s">
        <v>260</v>
      </c>
      <c r="C266" s="140" t="s">
        <v>316</v>
      </c>
      <c r="D266" s="140" t="s">
        <v>308</v>
      </c>
      <c r="E266" s="32" t="s">
        <v>542</v>
      </c>
      <c r="F266" s="32">
        <v>300</v>
      </c>
      <c r="G266" s="15"/>
      <c r="H266" s="16"/>
      <c r="I266" s="17"/>
      <c r="J266" s="105">
        <v>80</v>
      </c>
      <c r="K266" s="108">
        <v>0</v>
      </c>
      <c r="L266" s="108">
        <v>0</v>
      </c>
      <c r="M266" s="105">
        <f t="shared" si="19"/>
        <v>0</v>
      </c>
      <c r="N266" s="105">
        <v>0</v>
      </c>
      <c r="O266" s="105">
        <v>0</v>
      </c>
    </row>
    <row r="267" spans="1:15" s="11" customFormat="1" ht="67.5" customHeight="1">
      <c r="A267" s="131" t="s">
        <v>179</v>
      </c>
      <c r="B267" s="109" t="s">
        <v>261</v>
      </c>
      <c r="C267" s="140" t="s">
        <v>316</v>
      </c>
      <c r="D267" s="140" t="s">
        <v>308</v>
      </c>
      <c r="E267" s="32" t="s">
        <v>538</v>
      </c>
      <c r="F267" s="32">
        <v>300</v>
      </c>
      <c r="G267" s="15"/>
      <c r="H267" s="16"/>
      <c r="I267" s="17"/>
      <c r="J267" s="105">
        <v>15</v>
      </c>
      <c r="K267" s="108">
        <v>0</v>
      </c>
      <c r="L267" s="108">
        <v>0</v>
      </c>
      <c r="M267" s="105">
        <f t="shared" si="19"/>
        <v>0</v>
      </c>
      <c r="N267" s="105">
        <v>0</v>
      </c>
      <c r="O267" s="105">
        <v>0</v>
      </c>
    </row>
    <row r="268" spans="1:15" s="11" customFormat="1" ht="102" customHeight="1">
      <c r="A268" s="131" t="s">
        <v>180</v>
      </c>
      <c r="B268" s="109" t="s">
        <v>262</v>
      </c>
      <c r="C268" s="140" t="s">
        <v>316</v>
      </c>
      <c r="D268" s="140" t="s">
        <v>308</v>
      </c>
      <c r="E268" s="32" t="s">
        <v>543</v>
      </c>
      <c r="F268" s="32">
        <v>300</v>
      </c>
      <c r="G268" s="15"/>
      <c r="H268" s="16"/>
      <c r="I268" s="17"/>
      <c r="J268" s="105">
        <v>675</v>
      </c>
      <c r="K268" s="108">
        <v>0</v>
      </c>
      <c r="L268" s="108">
        <v>0</v>
      </c>
      <c r="M268" s="105">
        <f t="shared" si="19"/>
        <v>0</v>
      </c>
      <c r="N268" s="105">
        <v>0</v>
      </c>
      <c r="O268" s="105">
        <v>0</v>
      </c>
    </row>
    <row r="269" spans="1:15" ht="21.75" customHeight="1">
      <c r="A269" s="129" t="s">
        <v>79</v>
      </c>
      <c r="B269" s="69" t="s">
        <v>73</v>
      </c>
      <c r="C269" s="140"/>
      <c r="D269" s="140"/>
      <c r="E269" s="14"/>
      <c r="F269" s="32"/>
      <c r="G269" s="15"/>
      <c r="H269" s="16"/>
      <c r="I269" s="17"/>
      <c r="J269" s="111">
        <f aca="true" t="shared" si="21" ref="J269:O269">J270+J271+J272</f>
        <v>3539.8999999999996</v>
      </c>
      <c r="K269" s="111">
        <f t="shared" si="21"/>
        <v>3786.8</v>
      </c>
      <c r="L269" s="111">
        <f t="shared" si="21"/>
        <v>655.8</v>
      </c>
      <c r="M269" s="111">
        <f t="shared" si="21"/>
        <v>3821.2</v>
      </c>
      <c r="N269" s="111">
        <f t="shared" si="21"/>
        <v>3821.2</v>
      </c>
      <c r="O269" s="111">
        <f t="shared" si="21"/>
        <v>0</v>
      </c>
    </row>
    <row r="270" spans="1:15" s="11" customFormat="1" ht="83.25" customHeight="1">
      <c r="A270" s="169" t="s">
        <v>19</v>
      </c>
      <c r="B270" s="197" t="s">
        <v>276</v>
      </c>
      <c r="C270" s="140" t="s">
        <v>296</v>
      </c>
      <c r="D270" s="140" t="s">
        <v>296</v>
      </c>
      <c r="E270" s="32" t="s">
        <v>349</v>
      </c>
      <c r="F270" s="32">
        <v>300</v>
      </c>
      <c r="G270" s="15"/>
      <c r="H270" s="16"/>
      <c r="I270" s="17"/>
      <c r="J270" s="105">
        <v>2739.7</v>
      </c>
      <c r="K270" s="105">
        <v>3786.8</v>
      </c>
      <c r="L270" s="105">
        <v>655.8</v>
      </c>
      <c r="M270" s="105">
        <f t="shared" si="19"/>
        <v>2914.6</v>
      </c>
      <c r="N270" s="105">
        <v>2914.6</v>
      </c>
      <c r="O270" s="105">
        <v>0</v>
      </c>
    </row>
    <row r="271" spans="1:15" s="11" customFormat="1" ht="135" customHeight="1">
      <c r="A271" s="171"/>
      <c r="B271" s="173"/>
      <c r="C271" s="140" t="s">
        <v>296</v>
      </c>
      <c r="D271" s="140" t="s">
        <v>296</v>
      </c>
      <c r="E271" s="32" t="s">
        <v>372</v>
      </c>
      <c r="F271" s="32">
        <v>300</v>
      </c>
      <c r="G271" s="15"/>
      <c r="H271" s="16"/>
      <c r="I271" s="17"/>
      <c r="J271" s="105">
        <v>800.2</v>
      </c>
      <c r="K271" s="105"/>
      <c r="L271" s="105"/>
      <c r="M271" s="105">
        <f t="shared" si="19"/>
        <v>884.6</v>
      </c>
      <c r="N271" s="105">
        <v>884.6</v>
      </c>
      <c r="O271" s="105">
        <v>0</v>
      </c>
    </row>
    <row r="272" spans="1:15" s="11" customFormat="1" ht="69.75" customHeight="1">
      <c r="A272" s="131" t="s">
        <v>45</v>
      </c>
      <c r="B272" s="109" t="s">
        <v>277</v>
      </c>
      <c r="C272" s="140" t="s">
        <v>296</v>
      </c>
      <c r="D272" s="140" t="s">
        <v>296</v>
      </c>
      <c r="E272" s="32" t="s">
        <v>373</v>
      </c>
      <c r="F272" s="32">
        <v>300</v>
      </c>
      <c r="G272" s="15"/>
      <c r="H272" s="16"/>
      <c r="I272" s="17"/>
      <c r="J272" s="105">
        <v>0</v>
      </c>
      <c r="K272" s="105">
        <v>0</v>
      </c>
      <c r="L272" s="105">
        <v>0</v>
      </c>
      <c r="M272" s="105">
        <f t="shared" si="19"/>
        <v>22</v>
      </c>
      <c r="N272" s="105">
        <v>22</v>
      </c>
      <c r="O272" s="105">
        <v>0</v>
      </c>
    </row>
    <row r="273" spans="1:15" s="10" customFormat="1" ht="42.75" customHeight="1">
      <c r="A273" s="128" t="s">
        <v>25</v>
      </c>
      <c r="B273" s="191" t="s">
        <v>134</v>
      </c>
      <c r="C273" s="191"/>
      <c r="D273" s="191"/>
      <c r="E273" s="191"/>
      <c r="F273" s="191"/>
      <c r="G273" s="191"/>
      <c r="H273" s="191"/>
      <c r="I273" s="191"/>
      <c r="J273" s="125">
        <f aca="true" t="shared" si="22" ref="J273:O273">J274+J295+J296+J297+J298+J299+J300+J301+J303+J304+J305+J306+J307+J308+J309+J302</f>
        <v>97159.3</v>
      </c>
      <c r="K273" s="164">
        <f t="shared" si="22"/>
        <v>30609.399999999998</v>
      </c>
      <c r="L273" s="164">
        <f t="shared" si="22"/>
        <v>19598.6</v>
      </c>
      <c r="M273" s="125">
        <f t="shared" si="22"/>
        <v>20024.699999999997</v>
      </c>
      <c r="N273" s="125">
        <f t="shared" si="22"/>
        <v>20024.699999999997</v>
      </c>
      <c r="O273" s="125">
        <f t="shared" si="22"/>
        <v>0</v>
      </c>
    </row>
    <row r="274" spans="1:15" s="10" customFormat="1" ht="71.25" customHeight="1">
      <c r="A274" s="180" t="s">
        <v>22</v>
      </c>
      <c r="B274" s="109" t="s">
        <v>403</v>
      </c>
      <c r="C274" s="144" t="s">
        <v>298</v>
      </c>
      <c r="D274" s="144" t="s">
        <v>300</v>
      </c>
      <c r="E274" s="78"/>
      <c r="F274" s="78">
        <v>800</v>
      </c>
      <c r="G274" s="21"/>
      <c r="H274" s="79"/>
      <c r="I274" s="79"/>
      <c r="J274" s="105">
        <f>J277+J278+J279+J282+J283+J284+J285+J286+J288+J287+J289+J290+J291+J294+J281+J280+J276+J292</f>
        <v>42769.399999999994</v>
      </c>
      <c r="K274" s="105">
        <f>K275+K276+K277+K278+K279+K280+K281+K282+K283+K284+K285+K286+K287+K288+K289+K290+K291+K292+K293+K294</f>
        <v>20269</v>
      </c>
      <c r="L274" s="105">
        <f>L275+L276+L277+L278+L279+L280+L281+L282+L283+L284+L285+L286+L287+L288+L289+L290+L291+L292+L293+L294</f>
        <v>13743.9</v>
      </c>
      <c r="M274" s="105">
        <f>M277+M278+M279+M282+M283+M284+M285+M286+M288+M287+M289+M290+M291+M294+M281+M280</f>
        <v>13920.899999999998</v>
      </c>
      <c r="N274" s="105">
        <f>N277+N278+N279+N282+N283+N284+N285+N286+N288+N287+N289+N290+N291+N294+N281+N280</f>
        <v>13920.899999999998</v>
      </c>
      <c r="O274" s="105">
        <f>O277+O278+O279+O282+O283+O284+O285+O286+O288+O287+O289+O290+O291+O294+O281+O280</f>
        <v>0</v>
      </c>
    </row>
    <row r="275" spans="1:15" s="10" customFormat="1" ht="71.25" customHeight="1">
      <c r="A275" s="190"/>
      <c r="B275" s="109" t="s">
        <v>468</v>
      </c>
      <c r="C275" s="144" t="s">
        <v>298</v>
      </c>
      <c r="D275" s="144" t="s">
        <v>300</v>
      </c>
      <c r="E275" s="78" t="s">
        <v>469</v>
      </c>
      <c r="F275" s="78">
        <v>800</v>
      </c>
      <c r="G275" s="21"/>
      <c r="H275" s="79"/>
      <c r="I275" s="79"/>
      <c r="J275" s="105"/>
      <c r="K275" s="105">
        <v>1000</v>
      </c>
      <c r="L275" s="105">
        <v>500</v>
      </c>
      <c r="M275" s="105">
        <v>0</v>
      </c>
      <c r="N275" s="105">
        <v>0</v>
      </c>
      <c r="O275" s="105">
        <v>0</v>
      </c>
    </row>
    <row r="276" spans="1:15" s="10" customFormat="1" ht="71.25" customHeight="1">
      <c r="A276" s="190"/>
      <c r="B276" s="109" t="s">
        <v>506</v>
      </c>
      <c r="C276" s="144" t="s">
        <v>298</v>
      </c>
      <c r="D276" s="144" t="s">
        <v>300</v>
      </c>
      <c r="E276" s="78" t="s">
        <v>505</v>
      </c>
      <c r="F276" s="78">
        <v>800</v>
      </c>
      <c r="G276" s="21"/>
      <c r="H276" s="79"/>
      <c r="I276" s="79"/>
      <c r="J276" s="105">
        <v>3051.7</v>
      </c>
      <c r="K276" s="105"/>
      <c r="L276" s="105"/>
      <c r="M276" s="105"/>
      <c r="N276" s="105"/>
      <c r="O276" s="105"/>
    </row>
    <row r="277" spans="1:15" s="10" customFormat="1" ht="108" customHeight="1">
      <c r="A277" s="175"/>
      <c r="B277" s="109" t="s">
        <v>467</v>
      </c>
      <c r="C277" s="144" t="s">
        <v>298</v>
      </c>
      <c r="D277" s="144" t="s">
        <v>300</v>
      </c>
      <c r="E277" s="78" t="s">
        <v>380</v>
      </c>
      <c r="F277" s="78">
        <v>800</v>
      </c>
      <c r="G277" s="21"/>
      <c r="H277" s="79"/>
      <c r="I277" s="79"/>
      <c r="J277" s="105"/>
      <c r="K277" s="105">
        <v>1500</v>
      </c>
      <c r="L277" s="105">
        <v>935.3</v>
      </c>
      <c r="M277" s="105">
        <f t="shared" si="19"/>
        <v>1000</v>
      </c>
      <c r="N277" s="105">
        <v>1000</v>
      </c>
      <c r="O277" s="105">
        <v>0</v>
      </c>
    </row>
    <row r="278" spans="1:15" s="10" customFormat="1" ht="37.5" customHeight="1">
      <c r="A278" s="175"/>
      <c r="B278" s="193" t="s">
        <v>382</v>
      </c>
      <c r="C278" s="144" t="s">
        <v>298</v>
      </c>
      <c r="D278" s="144" t="s">
        <v>300</v>
      </c>
      <c r="E278" s="78" t="s">
        <v>381</v>
      </c>
      <c r="F278" s="78">
        <v>800</v>
      </c>
      <c r="G278" s="21"/>
      <c r="H278" s="79"/>
      <c r="I278" s="79"/>
      <c r="J278" s="105">
        <v>387.1</v>
      </c>
      <c r="K278" s="105">
        <v>534.8</v>
      </c>
      <c r="L278" s="105">
        <v>534.8</v>
      </c>
      <c r="M278" s="105">
        <f t="shared" si="19"/>
        <v>151.8</v>
      </c>
      <c r="N278" s="105">
        <v>151.8</v>
      </c>
      <c r="O278" s="105">
        <v>0</v>
      </c>
    </row>
    <row r="279" spans="1:15" s="10" customFormat="1" ht="37.5" customHeight="1">
      <c r="A279" s="175"/>
      <c r="B279" s="195"/>
      <c r="C279" s="144" t="s">
        <v>298</v>
      </c>
      <c r="D279" s="144" t="s">
        <v>300</v>
      </c>
      <c r="E279" s="78" t="s">
        <v>386</v>
      </c>
      <c r="F279" s="78">
        <v>800</v>
      </c>
      <c r="G279" s="21"/>
      <c r="H279" s="79"/>
      <c r="I279" s="79"/>
      <c r="J279" s="105">
        <v>742.6</v>
      </c>
      <c r="K279" s="105">
        <v>320.1</v>
      </c>
      <c r="L279" s="105">
        <v>263.7</v>
      </c>
      <c r="M279" s="105">
        <f t="shared" si="19"/>
        <v>667.9</v>
      </c>
      <c r="N279" s="105">
        <v>667.9</v>
      </c>
      <c r="O279" s="105">
        <v>0</v>
      </c>
    </row>
    <row r="280" spans="1:15" s="10" customFormat="1" ht="103.5" customHeight="1">
      <c r="A280" s="175"/>
      <c r="B280" s="202" t="s">
        <v>471</v>
      </c>
      <c r="C280" s="144" t="s">
        <v>298</v>
      </c>
      <c r="D280" s="144" t="s">
        <v>300</v>
      </c>
      <c r="E280" s="78" t="s">
        <v>470</v>
      </c>
      <c r="F280" s="78">
        <v>800</v>
      </c>
      <c r="G280" s="21"/>
      <c r="H280" s="79"/>
      <c r="I280" s="79"/>
      <c r="J280" s="105">
        <v>528.6</v>
      </c>
      <c r="K280" s="105">
        <v>131</v>
      </c>
      <c r="L280" s="105">
        <v>64.5</v>
      </c>
      <c r="M280" s="105">
        <v>0</v>
      </c>
      <c r="N280" s="105">
        <v>0</v>
      </c>
      <c r="O280" s="105">
        <v>0</v>
      </c>
    </row>
    <row r="281" spans="1:15" s="10" customFormat="1" ht="103.5" customHeight="1">
      <c r="A281" s="175"/>
      <c r="B281" s="195"/>
      <c r="C281" s="144" t="s">
        <v>298</v>
      </c>
      <c r="D281" s="144" t="s">
        <v>300</v>
      </c>
      <c r="E281" s="78" t="s">
        <v>473</v>
      </c>
      <c r="F281" s="78">
        <v>800</v>
      </c>
      <c r="G281" s="21"/>
      <c r="H281" s="79"/>
      <c r="I281" s="79"/>
      <c r="J281" s="105">
        <v>219</v>
      </c>
      <c r="K281" s="105">
        <v>13.7</v>
      </c>
      <c r="L281" s="105">
        <v>3.4</v>
      </c>
      <c r="M281" s="105">
        <v>0</v>
      </c>
      <c r="N281" s="105">
        <v>0</v>
      </c>
      <c r="O281" s="105">
        <v>0</v>
      </c>
    </row>
    <row r="282" spans="1:15" s="10" customFormat="1" ht="49.5" customHeight="1">
      <c r="A282" s="175"/>
      <c r="B282" s="193" t="s">
        <v>384</v>
      </c>
      <c r="C282" s="144" t="s">
        <v>298</v>
      </c>
      <c r="D282" s="144" t="s">
        <v>300</v>
      </c>
      <c r="E282" s="78" t="s">
        <v>383</v>
      </c>
      <c r="F282" s="78">
        <v>800</v>
      </c>
      <c r="G282" s="21"/>
      <c r="H282" s="79"/>
      <c r="I282" s="79"/>
      <c r="J282" s="105">
        <v>2558.5</v>
      </c>
      <c r="K282" s="105">
        <v>2759.7</v>
      </c>
      <c r="L282" s="105">
        <v>2735.1</v>
      </c>
      <c r="M282" s="105">
        <f t="shared" si="19"/>
        <v>2174.7</v>
      </c>
      <c r="N282" s="105">
        <v>2174.7</v>
      </c>
      <c r="O282" s="105">
        <v>0</v>
      </c>
    </row>
    <row r="283" spans="1:15" s="10" customFormat="1" ht="48" customHeight="1">
      <c r="A283" s="175"/>
      <c r="B283" s="195"/>
      <c r="C283" s="144" t="s">
        <v>298</v>
      </c>
      <c r="D283" s="144" t="s">
        <v>300</v>
      </c>
      <c r="E283" s="78" t="s">
        <v>385</v>
      </c>
      <c r="F283" s="78">
        <v>800</v>
      </c>
      <c r="G283" s="21"/>
      <c r="H283" s="79"/>
      <c r="I283" s="79"/>
      <c r="J283" s="105">
        <v>2148.6</v>
      </c>
      <c r="K283" s="105">
        <v>902.3</v>
      </c>
      <c r="L283" s="105">
        <v>900.4</v>
      </c>
      <c r="M283" s="105">
        <f t="shared" si="19"/>
        <v>1832.2</v>
      </c>
      <c r="N283" s="105">
        <v>1832.2</v>
      </c>
      <c r="O283" s="105">
        <v>0</v>
      </c>
    </row>
    <row r="284" spans="1:15" s="10" customFormat="1" ht="51.75" customHeight="1">
      <c r="A284" s="175"/>
      <c r="B284" s="109" t="s">
        <v>387</v>
      </c>
      <c r="C284" s="144" t="s">
        <v>298</v>
      </c>
      <c r="D284" s="144" t="s">
        <v>300</v>
      </c>
      <c r="E284" s="146" t="s">
        <v>388</v>
      </c>
      <c r="F284" s="78">
        <v>800</v>
      </c>
      <c r="G284" s="21"/>
      <c r="H284" s="79"/>
      <c r="I284" s="79"/>
      <c r="J284" s="105"/>
      <c r="K284" s="105"/>
      <c r="L284" s="105"/>
      <c r="M284" s="105">
        <f t="shared" si="19"/>
        <v>136</v>
      </c>
      <c r="N284" s="105">
        <v>136</v>
      </c>
      <c r="O284" s="105">
        <v>0</v>
      </c>
    </row>
    <row r="285" spans="1:15" s="10" customFormat="1" ht="30.75" customHeight="1">
      <c r="A285" s="175"/>
      <c r="B285" s="193" t="s">
        <v>389</v>
      </c>
      <c r="C285" s="144" t="s">
        <v>298</v>
      </c>
      <c r="D285" s="144" t="s">
        <v>300</v>
      </c>
      <c r="E285" s="78" t="s">
        <v>390</v>
      </c>
      <c r="F285" s="78">
        <v>800</v>
      </c>
      <c r="G285" s="21"/>
      <c r="H285" s="79"/>
      <c r="I285" s="79"/>
      <c r="J285" s="105">
        <v>1000.5</v>
      </c>
      <c r="K285" s="105">
        <v>861.3</v>
      </c>
      <c r="L285" s="105">
        <v>861.3</v>
      </c>
      <c r="M285" s="105">
        <f t="shared" si="19"/>
        <v>24.5</v>
      </c>
      <c r="N285" s="105">
        <v>24.5</v>
      </c>
      <c r="O285" s="105">
        <v>0</v>
      </c>
    </row>
    <row r="286" spans="1:15" s="10" customFormat="1" ht="34.5" customHeight="1">
      <c r="A286" s="175"/>
      <c r="B286" s="195"/>
      <c r="C286" s="144" t="s">
        <v>298</v>
      </c>
      <c r="D286" s="144" t="s">
        <v>300</v>
      </c>
      <c r="E286" s="78" t="s">
        <v>393</v>
      </c>
      <c r="F286" s="78">
        <v>800</v>
      </c>
      <c r="G286" s="21"/>
      <c r="H286" s="79"/>
      <c r="I286" s="79"/>
      <c r="J286" s="105">
        <v>1107.8</v>
      </c>
      <c r="K286" s="105">
        <v>373.3</v>
      </c>
      <c r="L286" s="105">
        <v>175</v>
      </c>
      <c r="M286" s="105">
        <f t="shared" si="19"/>
        <v>938.5</v>
      </c>
      <c r="N286" s="105">
        <v>938.5</v>
      </c>
      <c r="O286" s="105">
        <v>0</v>
      </c>
    </row>
    <row r="287" spans="1:15" s="10" customFormat="1" ht="38.25" customHeight="1">
      <c r="A287" s="175"/>
      <c r="B287" s="193" t="s">
        <v>391</v>
      </c>
      <c r="C287" s="144" t="s">
        <v>298</v>
      </c>
      <c r="D287" s="144" t="s">
        <v>300</v>
      </c>
      <c r="E287" s="78" t="s">
        <v>392</v>
      </c>
      <c r="F287" s="78">
        <v>800</v>
      </c>
      <c r="G287" s="21"/>
      <c r="H287" s="79"/>
      <c r="I287" s="79"/>
      <c r="J287" s="105">
        <v>4173.1</v>
      </c>
      <c r="K287" s="105">
        <v>4319.9</v>
      </c>
      <c r="L287" s="105">
        <v>1244.8</v>
      </c>
      <c r="M287" s="105">
        <f t="shared" si="19"/>
        <v>4054.7</v>
      </c>
      <c r="N287" s="105">
        <v>4054.7</v>
      </c>
      <c r="O287" s="105">
        <v>0</v>
      </c>
    </row>
    <row r="288" spans="1:15" s="10" customFormat="1" ht="49.5" customHeight="1">
      <c r="A288" s="175"/>
      <c r="B288" s="195"/>
      <c r="C288" s="144" t="s">
        <v>298</v>
      </c>
      <c r="D288" s="144" t="s">
        <v>300</v>
      </c>
      <c r="E288" s="78" t="s">
        <v>396</v>
      </c>
      <c r="F288" s="78">
        <v>800</v>
      </c>
      <c r="G288" s="21"/>
      <c r="H288" s="79"/>
      <c r="I288" s="79"/>
      <c r="J288" s="105">
        <v>1704.8</v>
      </c>
      <c r="K288" s="105">
        <v>1349.2</v>
      </c>
      <c r="L288" s="105">
        <v>401.1</v>
      </c>
      <c r="M288" s="105">
        <f t="shared" si="19"/>
        <v>1000.8</v>
      </c>
      <c r="N288" s="105">
        <v>1000.8</v>
      </c>
      <c r="O288" s="105">
        <v>0</v>
      </c>
    </row>
    <row r="289" spans="1:15" s="10" customFormat="1" ht="71.25" customHeight="1">
      <c r="A289" s="175"/>
      <c r="B289" s="109" t="s">
        <v>394</v>
      </c>
      <c r="C289" s="144" t="s">
        <v>298</v>
      </c>
      <c r="D289" s="144" t="s">
        <v>300</v>
      </c>
      <c r="E289" s="78" t="s">
        <v>395</v>
      </c>
      <c r="F289" s="78">
        <v>800</v>
      </c>
      <c r="G289" s="21"/>
      <c r="H289" s="79"/>
      <c r="I289" s="79"/>
      <c r="J289" s="105">
        <v>25034.1</v>
      </c>
      <c r="K289" s="105">
        <v>5065.1</v>
      </c>
      <c r="L289" s="105">
        <v>5065.1</v>
      </c>
      <c r="M289" s="105">
        <f t="shared" si="19"/>
        <v>824.3</v>
      </c>
      <c r="N289" s="105">
        <v>824.3</v>
      </c>
      <c r="O289" s="105">
        <v>0</v>
      </c>
    </row>
    <row r="290" spans="1:15" s="10" customFormat="1" ht="71.25" customHeight="1">
      <c r="A290" s="175"/>
      <c r="B290" s="109" t="s">
        <v>397</v>
      </c>
      <c r="C290" s="147" t="s">
        <v>298</v>
      </c>
      <c r="D290" s="147" t="s">
        <v>300</v>
      </c>
      <c r="E290" s="148" t="s">
        <v>398</v>
      </c>
      <c r="F290" s="148">
        <v>800</v>
      </c>
      <c r="G290" s="21"/>
      <c r="H290" s="79"/>
      <c r="I290" s="79"/>
      <c r="J290" s="105"/>
      <c r="K290" s="105">
        <v>200</v>
      </c>
      <c r="L290" s="105">
        <v>0</v>
      </c>
      <c r="M290" s="105">
        <f t="shared" si="19"/>
        <v>200</v>
      </c>
      <c r="N290" s="105">
        <v>200</v>
      </c>
      <c r="O290" s="105">
        <v>0</v>
      </c>
    </row>
    <row r="291" spans="1:15" s="10" customFormat="1" ht="71.25" customHeight="1">
      <c r="A291" s="175"/>
      <c r="B291" s="193" t="s">
        <v>399</v>
      </c>
      <c r="C291" s="144" t="s">
        <v>298</v>
      </c>
      <c r="D291" s="144" t="s">
        <v>300</v>
      </c>
      <c r="E291" s="78" t="s">
        <v>400</v>
      </c>
      <c r="F291" s="78">
        <v>800</v>
      </c>
      <c r="G291" s="21"/>
      <c r="H291" s="79"/>
      <c r="I291" s="79"/>
      <c r="J291" s="105">
        <v>100</v>
      </c>
      <c r="K291" s="105">
        <v>28.6</v>
      </c>
      <c r="L291" s="105">
        <v>11.6</v>
      </c>
      <c r="M291" s="105">
        <f t="shared" si="19"/>
        <v>15.5</v>
      </c>
      <c r="N291" s="105">
        <v>15.5</v>
      </c>
      <c r="O291" s="105">
        <v>0</v>
      </c>
    </row>
    <row r="292" spans="1:15" s="10" customFormat="1" ht="71.25" customHeight="1">
      <c r="A292" s="175"/>
      <c r="B292" s="195"/>
      <c r="C292" s="144" t="s">
        <v>298</v>
      </c>
      <c r="D292" s="144" t="s">
        <v>300</v>
      </c>
      <c r="E292" s="78" t="s">
        <v>472</v>
      </c>
      <c r="F292" s="78">
        <v>800</v>
      </c>
      <c r="G292" s="21"/>
      <c r="H292" s="79"/>
      <c r="I292" s="79"/>
      <c r="J292" s="105">
        <v>13</v>
      </c>
      <c r="K292" s="105">
        <v>110</v>
      </c>
      <c r="L292" s="105">
        <v>47.8</v>
      </c>
      <c r="M292" s="105"/>
      <c r="N292" s="105"/>
      <c r="O292" s="105"/>
    </row>
    <row r="293" spans="1:15" s="10" customFormat="1" ht="99.75" customHeight="1">
      <c r="A293" s="175"/>
      <c r="B293" s="153" t="s">
        <v>474</v>
      </c>
      <c r="C293" s="144" t="s">
        <v>298</v>
      </c>
      <c r="D293" s="144" t="s">
        <v>300</v>
      </c>
      <c r="E293" s="78" t="s">
        <v>475</v>
      </c>
      <c r="F293" s="78">
        <v>800</v>
      </c>
      <c r="G293" s="21"/>
      <c r="H293" s="79"/>
      <c r="I293" s="79"/>
      <c r="J293" s="105"/>
      <c r="K293" s="105">
        <v>800</v>
      </c>
      <c r="L293" s="105">
        <v>0</v>
      </c>
      <c r="M293" s="105">
        <v>0</v>
      </c>
      <c r="N293" s="105">
        <v>0</v>
      </c>
      <c r="O293" s="105">
        <v>0</v>
      </c>
    </row>
    <row r="294" spans="1:15" s="10" customFormat="1" ht="71.25" customHeight="1">
      <c r="A294" s="175"/>
      <c r="B294" s="109" t="s">
        <v>401</v>
      </c>
      <c r="C294" s="144" t="s">
        <v>298</v>
      </c>
      <c r="D294" s="144" t="s">
        <v>300</v>
      </c>
      <c r="E294" s="78" t="s">
        <v>402</v>
      </c>
      <c r="F294" s="78">
        <v>800</v>
      </c>
      <c r="G294" s="21"/>
      <c r="H294" s="79"/>
      <c r="I294" s="79"/>
      <c r="J294" s="105"/>
      <c r="K294" s="105"/>
      <c r="L294" s="105"/>
      <c r="M294" s="105">
        <f t="shared" si="19"/>
        <v>900</v>
      </c>
      <c r="N294" s="105">
        <v>900</v>
      </c>
      <c r="O294" s="105">
        <v>0</v>
      </c>
    </row>
    <row r="295" spans="1:15" s="10" customFormat="1" ht="129.75" customHeight="1">
      <c r="A295" s="130" t="s">
        <v>23</v>
      </c>
      <c r="B295" s="109" t="s">
        <v>250</v>
      </c>
      <c r="C295" s="144" t="s">
        <v>298</v>
      </c>
      <c r="D295" s="144" t="s">
        <v>314</v>
      </c>
      <c r="E295" s="78" t="s">
        <v>374</v>
      </c>
      <c r="F295" s="78">
        <v>800</v>
      </c>
      <c r="G295" s="21"/>
      <c r="H295" s="79"/>
      <c r="I295" s="79"/>
      <c r="J295" s="105">
        <v>5166.6</v>
      </c>
      <c r="K295" s="123">
        <v>1000</v>
      </c>
      <c r="L295" s="123">
        <v>0</v>
      </c>
      <c r="M295" s="105">
        <f t="shared" si="19"/>
        <v>1000</v>
      </c>
      <c r="N295" s="105">
        <v>1000</v>
      </c>
      <c r="O295" s="105">
        <v>0</v>
      </c>
    </row>
    <row r="296" spans="1:15" s="10" customFormat="1" ht="72" customHeight="1">
      <c r="A296" s="130" t="s">
        <v>32</v>
      </c>
      <c r="B296" s="109" t="s">
        <v>278</v>
      </c>
      <c r="C296" s="144" t="s">
        <v>300</v>
      </c>
      <c r="D296" s="144" t="s">
        <v>304</v>
      </c>
      <c r="E296" s="78" t="s">
        <v>476</v>
      </c>
      <c r="F296" s="78">
        <v>800</v>
      </c>
      <c r="G296" s="21"/>
      <c r="H296" s="79"/>
      <c r="I296" s="79"/>
      <c r="J296" s="105">
        <v>0</v>
      </c>
      <c r="K296" s="123">
        <v>1607</v>
      </c>
      <c r="L296" s="123">
        <v>1013.9</v>
      </c>
      <c r="M296" s="105">
        <f t="shared" si="19"/>
        <v>0</v>
      </c>
      <c r="N296" s="105">
        <v>0</v>
      </c>
      <c r="O296" s="105">
        <v>0</v>
      </c>
    </row>
    <row r="297" spans="1:15" s="10" customFormat="1" ht="62.25" customHeight="1">
      <c r="A297" s="130" t="s">
        <v>35</v>
      </c>
      <c r="B297" s="109" t="s">
        <v>478</v>
      </c>
      <c r="C297" s="144" t="s">
        <v>300</v>
      </c>
      <c r="D297" s="144" t="s">
        <v>315</v>
      </c>
      <c r="E297" s="78" t="s">
        <v>479</v>
      </c>
      <c r="F297" s="78">
        <v>800</v>
      </c>
      <c r="G297" s="21"/>
      <c r="H297" s="79"/>
      <c r="I297" s="79"/>
      <c r="J297" s="105">
        <v>13389.9</v>
      </c>
      <c r="K297" s="123">
        <v>2982.3</v>
      </c>
      <c r="L297" s="123">
        <v>2982.3</v>
      </c>
      <c r="M297" s="105">
        <f t="shared" si="19"/>
        <v>0</v>
      </c>
      <c r="N297" s="105">
        <v>0</v>
      </c>
      <c r="O297" s="105">
        <v>0</v>
      </c>
    </row>
    <row r="298" spans="1:15" s="10" customFormat="1" ht="72" customHeight="1">
      <c r="A298" s="130" t="s">
        <v>78</v>
      </c>
      <c r="B298" s="109" t="s">
        <v>251</v>
      </c>
      <c r="C298" s="144" t="s">
        <v>300</v>
      </c>
      <c r="D298" s="144" t="s">
        <v>315</v>
      </c>
      <c r="E298" s="78" t="s">
        <v>375</v>
      </c>
      <c r="F298" s="78">
        <v>800</v>
      </c>
      <c r="G298" s="21"/>
      <c r="H298" s="79"/>
      <c r="I298" s="79"/>
      <c r="J298" s="105">
        <v>3261</v>
      </c>
      <c r="K298" s="123">
        <v>2632</v>
      </c>
      <c r="L298" s="123">
        <v>1350</v>
      </c>
      <c r="M298" s="105">
        <f t="shared" si="19"/>
        <v>3134</v>
      </c>
      <c r="N298" s="105">
        <v>3134</v>
      </c>
      <c r="O298" s="105">
        <v>0</v>
      </c>
    </row>
    <row r="299" spans="1:15" s="10" customFormat="1" ht="96.75" customHeight="1">
      <c r="A299" s="130" t="s">
        <v>79</v>
      </c>
      <c r="B299" s="133" t="s">
        <v>253</v>
      </c>
      <c r="C299" s="144" t="s">
        <v>300</v>
      </c>
      <c r="D299" s="144" t="s">
        <v>308</v>
      </c>
      <c r="E299" s="78" t="s">
        <v>477</v>
      </c>
      <c r="F299" s="78">
        <v>800</v>
      </c>
      <c r="G299" s="21"/>
      <c r="H299" s="79"/>
      <c r="I299" s="79"/>
      <c r="J299" s="105">
        <v>25</v>
      </c>
      <c r="K299" s="123">
        <v>50</v>
      </c>
      <c r="L299" s="123">
        <v>0</v>
      </c>
      <c r="M299" s="105">
        <f t="shared" si="19"/>
        <v>0</v>
      </c>
      <c r="N299" s="105">
        <v>0</v>
      </c>
      <c r="O299" s="105">
        <v>0</v>
      </c>
    </row>
    <row r="300" spans="1:15" s="10" customFormat="1" ht="219" customHeight="1">
      <c r="A300" s="130" t="s">
        <v>182</v>
      </c>
      <c r="B300" s="109" t="s">
        <v>264</v>
      </c>
      <c r="C300" s="144" t="s">
        <v>296</v>
      </c>
      <c r="D300" s="144" t="s">
        <v>296</v>
      </c>
      <c r="E300" s="78" t="s">
        <v>349</v>
      </c>
      <c r="F300" s="78">
        <v>800</v>
      </c>
      <c r="G300" s="21"/>
      <c r="H300" s="79"/>
      <c r="I300" s="79"/>
      <c r="J300" s="105">
        <v>761</v>
      </c>
      <c r="K300" s="123">
        <v>939.1</v>
      </c>
      <c r="L300" s="123">
        <v>0</v>
      </c>
      <c r="M300" s="105">
        <f t="shared" si="19"/>
        <v>939.1</v>
      </c>
      <c r="N300" s="105">
        <v>939.1</v>
      </c>
      <c r="O300" s="105">
        <v>0</v>
      </c>
    </row>
    <row r="301" spans="1:15" s="10" customFormat="1" ht="63" customHeight="1">
      <c r="A301" s="180" t="s">
        <v>183</v>
      </c>
      <c r="B301" s="193" t="s">
        <v>252</v>
      </c>
      <c r="C301" s="144" t="s">
        <v>314</v>
      </c>
      <c r="D301" s="144" t="s">
        <v>315</v>
      </c>
      <c r="E301" s="78" t="s">
        <v>377</v>
      </c>
      <c r="F301" s="78">
        <v>800</v>
      </c>
      <c r="G301" s="21"/>
      <c r="H301" s="79"/>
      <c r="I301" s="79"/>
      <c r="J301" s="105">
        <v>1077.3</v>
      </c>
      <c r="K301" s="105">
        <v>791</v>
      </c>
      <c r="L301" s="105">
        <v>356</v>
      </c>
      <c r="M301" s="105">
        <f t="shared" si="19"/>
        <v>721.5</v>
      </c>
      <c r="N301" s="105">
        <v>721.5</v>
      </c>
      <c r="O301" s="105">
        <v>0</v>
      </c>
    </row>
    <row r="302" spans="1:15" s="10" customFormat="1" ht="63" customHeight="1">
      <c r="A302" s="171"/>
      <c r="B302" s="195"/>
      <c r="C302" s="144" t="s">
        <v>314</v>
      </c>
      <c r="D302" s="144" t="s">
        <v>315</v>
      </c>
      <c r="E302" s="78" t="s">
        <v>376</v>
      </c>
      <c r="F302" s="78">
        <v>800</v>
      </c>
      <c r="G302" s="21"/>
      <c r="H302" s="79"/>
      <c r="I302" s="79"/>
      <c r="J302" s="105"/>
      <c r="K302" s="105">
        <v>339</v>
      </c>
      <c r="L302" s="105">
        <v>152.5</v>
      </c>
      <c r="M302" s="105">
        <f t="shared" si="19"/>
        <v>309.2</v>
      </c>
      <c r="N302" s="105">
        <v>309.2</v>
      </c>
      <c r="O302" s="105">
        <v>0</v>
      </c>
    </row>
    <row r="303" spans="1:15" s="10" customFormat="1" ht="87.75" customHeight="1">
      <c r="A303" s="130" t="s">
        <v>184</v>
      </c>
      <c r="B303" s="109" t="s">
        <v>279</v>
      </c>
      <c r="C303" s="144"/>
      <c r="D303" s="144"/>
      <c r="E303" s="78"/>
      <c r="F303" s="78"/>
      <c r="G303" s="21"/>
      <c r="H303" s="79"/>
      <c r="I303" s="79"/>
      <c r="J303" s="105">
        <v>1126.3</v>
      </c>
      <c r="K303" s="105">
        <v>0</v>
      </c>
      <c r="L303" s="105">
        <v>0</v>
      </c>
      <c r="M303" s="105">
        <f t="shared" si="19"/>
        <v>0</v>
      </c>
      <c r="N303" s="105">
        <v>0</v>
      </c>
      <c r="O303" s="105">
        <v>0</v>
      </c>
    </row>
    <row r="304" spans="1:15" s="10" customFormat="1" ht="204" customHeight="1">
      <c r="A304" s="130" t="s">
        <v>185</v>
      </c>
      <c r="B304" s="109" t="s">
        <v>280</v>
      </c>
      <c r="C304" s="144"/>
      <c r="D304" s="144"/>
      <c r="E304" s="78"/>
      <c r="F304" s="78"/>
      <c r="G304" s="21"/>
      <c r="H304" s="79"/>
      <c r="I304" s="79"/>
      <c r="J304" s="105">
        <v>813.3</v>
      </c>
      <c r="K304" s="105">
        <v>0</v>
      </c>
      <c r="L304" s="105">
        <v>0</v>
      </c>
      <c r="M304" s="105">
        <f t="shared" si="19"/>
        <v>0</v>
      </c>
      <c r="N304" s="105">
        <v>0</v>
      </c>
      <c r="O304" s="105">
        <v>0</v>
      </c>
    </row>
    <row r="305" spans="1:15" s="10" customFormat="1" ht="80.25" customHeight="1">
      <c r="A305" s="130" t="s">
        <v>186</v>
      </c>
      <c r="B305" s="109" t="s">
        <v>265</v>
      </c>
      <c r="C305" s="144"/>
      <c r="D305" s="144"/>
      <c r="E305" s="78"/>
      <c r="F305" s="78"/>
      <c r="G305" s="21"/>
      <c r="H305" s="79"/>
      <c r="I305" s="79"/>
      <c r="J305" s="105">
        <v>20564</v>
      </c>
      <c r="K305" s="105">
        <v>0</v>
      </c>
      <c r="L305" s="105">
        <v>0</v>
      </c>
      <c r="M305" s="105">
        <f t="shared" si="19"/>
        <v>0</v>
      </c>
      <c r="N305" s="105">
        <v>0</v>
      </c>
      <c r="O305" s="105">
        <v>0</v>
      </c>
    </row>
    <row r="306" spans="1:15" s="10" customFormat="1" ht="87" customHeight="1">
      <c r="A306" s="130" t="s">
        <v>187</v>
      </c>
      <c r="B306" s="109" t="s">
        <v>269</v>
      </c>
      <c r="C306" s="144"/>
      <c r="D306" s="144"/>
      <c r="E306" s="78"/>
      <c r="F306" s="78"/>
      <c r="G306" s="21"/>
      <c r="H306" s="79"/>
      <c r="I306" s="79"/>
      <c r="J306" s="105">
        <v>2591</v>
      </c>
      <c r="K306" s="105">
        <v>0</v>
      </c>
      <c r="L306" s="105">
        <v>0</v>
      </c>
      <c r="M306" s="105">
        <f t="shared" si="19"/>
        <v>0</v>
      </c>
      <c r="N306" s="105">
        <v>0</v>
      </c>
      <c r="O306" s="105">
        <v>0</v>
      </c>
    </row>
    <row r="307" spans="1:15" s="10" customFormat="1" ht="73.5" customHeight="1">
      <c r="A307" s="130" t="s">
        <v>188</v>
      </c>
      <c r="B307" s="109" t="s">
        <v>268</v>
      </c>
      <c r="C307" s="144"/>
      <c r="D307" s="144"/>
      <c r="E307" s="78"/>
      <c r="F307" s="78"/>
      <c r="G307" s="21"/>
      <c r="H307" s="79"/>
      <c r="I307" s="79"/>
      <c r="J307" s="105">
        <v>3000</v>
      </c>
      <c r="K307" s="105">
        <v>0</v>
      </c>
      <c r="L307" s="105">
        <v>0</v>
      </c>
      <c r="M307" s="105">
        <f t="shared" si="19"/>
        <v>0</v>
      </c>
      <c r="N307" s="105">
        <v>0</v>
      </c>
      <c r="O307" s="105">
        <v>0</v>
      </c>
    </row>
    <row r="308" spans="1:15" s="10" customFormat="1" ht="68.25" customHeight="1">
      <c r="A308" s="130" t="s">
        <v>189</v>
      </c>
      <c r="B308" s="109" t="s">
        <v>267</v>
      </c>
      <c r="C308" s="144"/>
      <c r="D308" s="144"/>
      <c r="E308" s="78"/>
      <c r="F308" s="78"/>
      <c r="G308" s="21"/>
      <c r="H308" s="79"/>
      <c r="I308" s="79"/>
      <c r="J308" s="105">
        <v>2364.3</v>
      </c>
      <c r="K308" s="105">
        <v>0</v>
      </c>
      <c r="L308" s="105">
        <v>0</v>
      </c>
      <c r="M308" s="105">
        <f t="shared" si="19"/>
        <v>0</v>
      </c>
      <c r="N308" s="105">
        <v>0</v>
      </c>
      <c r="O308" s="105">
        <v>0</v>
      </c>
    </row>
    <row r="309" spans="1:15" s="10" customFormat="1" ht="87.75" customHeight="1">
      <c r="A309" s="130" t="s">
        <v>190</v>
      </c>
      <c r="B309" s="109" t="s">
        <v>266</v>
      </c>
      <c r="C309" s="144"/>
      <c r="D309" s="144"/>
      <c r="E309" s="78"/>
      <c r="F309" s="78"/>
      <c r="G309" s="21"/>
      <c r="H309" s="79"/>
      <c r="I309" s="79"/>
      <c r="J309" s="105">
        <v>250.2</v>
      </c>
      <c r="K309" s="105">
        <v>0</v>
      </c>
      <c r="L309" s="105">
        <v>0</v>
      </c>
      <c r="M309" s="105">
        <f t="shared" si="19"/>
        <v>0</v>
      </c>
      <c r="N309" s="105">
        <v>0</v>
      </c>
      <c r="O309" s="105">
        <v>0</v>
      </c>
    </row>
    <row r="310" spans="1:15" s="10" customFormat="1" ht="21" customHeight="1">
      <c r="A310" s="128" t="s">
        <v>37</v>
      </c>
      <c r="B310" s="41" t="s">
        <v>135</v>
      </c>
      <c r="C310" s="41"/>
      <c r="D310" s="41"/>
      <c r="E310" s="41"/>
      <c r="F310" s="41"/>
      <c r="G310" s="42"/>
      <c r="H310" s="43"/>
      <c r="I310" s="44"/>
      <c r="J310" s="111">
        <f aca="true" t="shared" si="23" ref="J310:O310">J311</f>
        <v>230</v>
      </c>
      <c r="K310" s="166">
        <f t="shared" si="23"/>
        <v>1500</v>
      </c>
      <c r="L310" s="166">
        <f t="shared" si="23"/>
        <v>0</v>
      </c>
      <c r="M310" s="111">
        <f t="shared" si="23"/>
        <v>700</v>
      </c>
      <c r="N310" s="111">
        <f t="shared" si="23"/>
        <v>700</v>
      </c>
      <c r="O310" s="111">
        <f t="shared" si="23"/>
        <v>0</v>
      </c>
    </row>
    <row r="311" spans="1:15" ht="18.75">
      <c r="A311" s="130"/>
      <c r="B311" s="109" t="s">
        <v>191</v>
      </c>
      <c r="C311" s="140">
        <v>13</v>
      </c>
      <c r="D311" s="140" t="s">
        <v>304</v>
      </c>
      <c r="E311" s="32" t="s">
        <v>378</v>
      </c>
      <c r="F311" s="32">
        <v>700</v>
      </c>
      <c r="G311" s="21"/>
      <c r="H311" s="24"/>
      <c r="I311" s="24"/>
      <c r="J311" s="105">
        <v>230</v>
      </c>
      <c r="K311" s="105">
        <v>1500</v>
      </c>
      <c r="L311" s="105">
        <v>0</v>
      </c>
      <c r="M311" s="105">
        <f aca="true" t="shared" si="24" ref="M311:M318">N311+O311</f>
        <v>700</v>
      </c>
      <c r="N311" s="105">
        <v>700</v>
      </c>
      <c r="O311" s="107">
        <v>0</v>
      </c>
    </row>
    <row r="312" spans="1:15" s="10" customFormat="1" ht="56.25" customHeight="1">
      <c r="A312" s="128" t="s">
        <v>39</v>
      </c>
      <c r="B312" s="191" t="s">
        <v>136</v>
      </c>
      <c r="C312" s="191"/>
      <c r="D312" s="191"/>
      <c r="E312" s="191"/>
      <c r="F312" s="191"/>
      <c r="G312" s="191"/>
      <c r="H312" s="191"/>
      <c r="I312" s="191"/>
      <c r="J312" s="125">
        <f aca="true" t="shared" si="25" ref="J312:O312">J313</f>
        <v>0</v>
      </c>
      <c r="K312" s="164">
        <f t="shared" si="25"/>
        <v>19.7</v>
      </c>
      <c r="L312" s="164">
        <f t="shared" si="25"/>
        <v>19.7</v>
      </c>
      <c r="M312" s="125">
        <f t="shared" si="25"/>
        <v>0</v>
      </c>
      <c r="N312" s="125">
        <f t="shared" si="25"/>
        <v>0</v>
      </c>
      <c r="O312" s="125">
        <f t="shared" si="25"/>
        <v>0</v>
      </c>
    </row>
    <row r="313" spans="1:15" s="12" customFormat="1" ht="130.5" customHeight="1">
      <c r="A313" s="128"/>
      <c r="B313" s="110" t="s">
        <v>192</v>
      </c>
      <c r="C313" s="152" t="s">
        <v>304</v>
      </c>
      <c r="D313" s="152" t="s">
        <v>305</v>
      </c>
      <c r="E313" s="50" t="s">
        <v>466</v>
      </c>
      <c r="F313" s="50">
        <v>800</v>
      </c>
      <c r="G313" s="39"/>
      <c r="H313" s="39"/>
      <c r="I313" s="39"/>
      <c r="J313" s="121">
        <v>0</v>
      </c>
      <c r="K313" s="165">
        <v>19.7</v>
      </c>
      <c r="L313" s="165">
        <v>19.7</v>
      </c>
      <c r="M313" s="105">
        <f>N313+O313</f>
        <v>0</v>
      </c>
      <c r="N313" s="105">
        <f>O313+P313</f>
        <v>0</v>
      </c>
      <c r="O313" s="105">
        <f>P313+Q313</f>
        <v>0</v>
      </c>
    </row>
    <row r="314" spans="1:15" s="10" customFormat="1" ht="18.75">
      <c r="A314" s="128" t="s">
        <v>99</v>
      </c>
      <c r="B314" s="76" t="s">
        <v>55</v>
      </c>
      <c r="C314" s="76"/>
      <c r="D314" s="76"/>
      <c r="E314" s="76"/>
      <c r="F314" s="76"/>
      <c r="G314" s="76"/>
      <c r="H314" s="76"/>
      <c r="I314" s="76"/>
      <c r="J314" s="125">
        <f aca="true" t="shared" si="26" ref="J314:O314">J315+J316+J317+J318</f>
        <v>1261.5</v>
      </c>
      <c r="K314" s="164">
        <f t="shared" si="26"/>
        <v>5373.799999999999</v>
      </c>
      <c r="L314" s="164">
        <f t="shared" si="26"/>
        <v>4198.2</v>
      </c>
      <c r="M314" s="125">
        <f t="shared" si="26"/>
        <v>1500</v>
      </c>
      <c r="N314" s="125">
        <f t="shared" si="26"/>
        <v>1500</v>
      </c>
      <c r="O314" s="125">
        <f t="shared" si="26"/>
        <v>0</v>
      </c>
    </row>
    <row r="315" spans="1:15" s="112" customFormat="1" ht="37.5">
      <c r="A315" s="130"/>
      <c r="B315" s="109" t="s">
        <v>270</v>
      </c>
      <c r="C315" s="140" t="s">
        <v>304</v>
      </c>
      <c r="D315" s="140">
        <v>11</v>
      </c>
      <c r="E315" s="32" t="s">
        <v>379</v>
      </c>
      <c r="F315" s="32">
        <v>800</v>
      </c>
      <c r="G315" s="21"/>
      <c r="H315" s="24"/>
      <c r="I315" s="24"/>
      <c r="J315" s="105">
        <v>212.5</v>
      </c>
      <c r="K315" s="105">
        <v>1175.6</v>
      </c>
      <c r="L315" s="105">
        <v>0</v>
      </c>
      <c r="M315" s="105">
        <f t="shared" si="24"/>
        <v>1500</v>
      </c>
      <c r="N315" s="105">
        <v>1500</v>
      </c>
      <c r="O315" s="107">
        <v>0</v>
      </c>
    </row>
    <row r="316" spans="1:30" s="118" customFormat="1" ht="112.5">
      <c r="A316" s="113"/>
      <c r="B316" s="109" t="s">
        <v>272</v>
      </c>
      <c r="C316" s="154" t="s">
        <v>298</v>
      </c>
      <c r="D316" s="154" t="s">
        <v>297</v>
      </c>
      <c r="E316" s="155" t="s">
        <v>466</v>
      </c>
      <c r="F316" s="155">
        <v>800</v>
      </c>
      <c r="G316" s="115"/>
      <c r="H316" s="116"/>
      <c r="I316" s="117"/>
      <c r="J316" s="139">
        <v>0</v>
      </c>
      <c r="K316" s="139">
        <v>4198.2</v>
      </c>
      <c r="L316" s="139">
        <v>4198.2</v>
      </c>
      <c r="M316" s="105">
        <f>N316+O316</f>
        <v>0</v>
      </c>
      <c r="N316" s="105">
        <f>O316+P316</f>
        <v>0</v>
      </c>
      <c r="O316" s="105">
        <f>P316+Q316</f>
        <v>0</v>
      </c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26"/>
      <c r="AC316" s="126"/>
      <c r="AD316" s="126"/>
    </row>
    <row r="317" spans="1:30" s="118" customFormat="1" ht="46.5" customHeight="1">
      <c r="A317" s="113"/>
      <c r="B317" s="109" t="s">
        <v>273</v>
      </c>
      <c r="C317" s="145"/>
      <c r="D317" s="145"/>
      <c r="E317" s="114"/>
      <c r="F317" s="114"/>
      <c r="G317" s="115"/>
      <c r="H317" s="116"/>
      <c r="I317" s="117"/>
      <c r="J317" s="139">
        <v>1000</v>
      </c>
      <c r="K317" s="139"/>
      <c r="L317" s="139"/>
      <c r="M317" s="105">
        <f t="shared" si="24"/>
        <v>0</v>
      </c>
      <c r="N317" s="105">
        <f>O317+P317</f>
        <v>0</v>
      </c>
      <c r="O317" s="105">
        <f>P317+Q317</f>
        <v>0</v>
      </c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  <c r="AD317" s="126"/>
    </row>
    <row r="318" spans="1:30" s="118" customFormat="1" ht="37.5">
      <c r="A318" s="113"/>
      <c r="B318" s="109" t="s">
        <v>271</v>
      </c>
      <c r="C318" s="145"/>
      <c r="D318" s="145"/>
      <c r="E318" s="114"/>
      <c r="F318" s="114"/>
      <c r="G318" s="115"/>
      <c r="H318" s="116"/>
      <c r="I318" s="117"/>
      <c r="J318" s="139">
        <v>49</v>
      </c>
      <c r="K318" s="139"/>
      <c r="L318" s="139"/>
      <c r="M318" s="105">
        <f t="shared" si="24"/>
        <v>0</v>
      </c>
      <c r="N318" s="105">
        <f>O318+P318</f>
        <v>0</v>
      </c>
      <c r="O318" s="105">
        <f>P318+Q318</f>
        <v>0</v>
      </c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  <c r="AC318" s="126"/>
      <c r="AD318" s="126"/>
    </row>
    <row r="319" spans="1:30" s="120" customFormat="1" ht="20.25">
      <c r="A319" s="119"/>
      <c r="B319" s="134" t="s">
        <v>199</v>
      </c>
      <c r="C319" s="134"/>
      <c r="D319" s="134"/>
      <c r="E319" s="134"/>
      <c r="F319" s="134"/>
      <c r="G319" s="135"/>
      <c r="H319" s="136"/>
      <c r="I319" s="137"/>
      <c r="J319" s="138">
        <f aca="true" t="shared" si="27" ref="J319:O319">J314+J312+J310+J273+J248+J8</f>
        <v>1149596.9999999998</v>
      </c>
      <c r="K319" s="138">
        <f t="shared" si="27"/>
        <v>1292610.54</v>
      </c>
      <c r="L319" s="138">
        <f t="shared" si="27"/>
        <v>587817.9</v>
      </c>
      <c r="M319" s="138">
        <f t="shared" si="27"/>
        <v>1014556.0999999997</v>
      </c>
      <c r="N319" s="138">
        <f t="shared" si="27"/>
        <v>1014450.1999999997</v>
      </c>
      <c r="O319" s="138">
        <f t="shared" si="27"/>
        <v>105.9</v>
      </c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  <c r="AA319" s="127"/>
      <c r="AB319" s="127"/>
      <c r="AC319" s="127"/>
      <c r="AD319" s="127"/>
    </row>
  </sheetData>
  <sheetProtection/>
  <mergeCells count="103">
    <mergeCell ref="A260:A262"/>
    <mergeCell ref="B260:B262"/>
    <mergeCell ref="B291:B292"/>
    <mergeCell ref="B24:B35"/>
    <mergeCell ref="A36:A41"/>
    <mergeCell ref="B36:B41"/>
    <mergeCell ref="A235:A236"/>
    <mergeCell ref="B235:B236"/>
    <mergeCell ref="A270:A271"/>
    <mergeCell ref="A230:A234"/>
    <mergeCell ref="B270:B271"/>
    <mergeCell ref="A301:A302"/>
    <mergeCell ref="B301:B302"/>
    <mergeCell ref="A274:A294"/>
    <mergeCell ref="B278:B279"/>
    <mergeCell ref="B282:B283"/>
    <mergeCell ref="B285:B286"/>
    <mergeCell ref="B273:I273"/>
    <mergeCell ref="B287:B288"/>
    <mergeCell ref="B280:B281"/>
    <mergeCell ref="A225:A226"/>
    <mergeCell ref="B225:B226"/>
    <mergeCell ref="A194:A195"/>
    <mergeCell ref="B196:B198"/>
    <mergeCell ref="A196:A198"/>
    <mergeCell ref="B206:B207"/>
    <mergeCell ref="A206:A207"/>
    <mergeCell ref="A211:A214"/>
    <mergeCell ref="B211:B214"/>
    <mergeCell ref="B209:B210"/>
    <mergeCell ref="B241:B243"/>
    <mergeCell ref="A244:A246"/>
    <mergeCell ref="A203:A204"/>
    <mergeCell ref="B203:B204"/>
    <mergeCell ref="A192:A193"/>
    <mergeCell ref="B192:B193"/>
    <mergeCell ref="B238:B240"/>
    <mergeCell ref="B230:B234"/>
    <mergeCell ref="B194:B195"/>
    <mergeCell ref="B244:B246"/>
    <mergeCell ref="B312:I312"/>
    <mergeCell ref="G3:G6"/>
    <mergeCell ref="B8:I8"/>
    <mergeCell ref="A43:I43"/>
    <mergeCell ref="A76:I76"/>
    <mergeCell ref="A143:I143"/>
    <mergeCell ref="A220:I220"/>
    <mergeCell ref="E4:E6"/>
    <mergeCell ref="D4:D6"/>
    <mergeCell ref="A228:I228"/>
    <mergeCell ref="A144:I144"/>
    <mergeCell ref="B10:B23"/>
    <mergeCell ref="A10:A23"/>
    <mergeCell ref="A24:A35"/>
    <mergeCell ref="B49:B52"/>
    <mergeCell ref="A49:A52"/>
    <mergeCell ref="B1:O1"/>
    <mergeCell ref="I3:I6"/>
    <mergeCell ref="J3:O4"/>
    <mergeCell ref="C3:F3"/>
    <mergeCell ref="C4:C6"/>
    <mergeCell ref="A3:A6"/>
    <mergeCell ref="F4:F6"/>
    <mergeCell ref="B3:B6"/>
    <mergeCell ref="H3:H6"/>
    <mergeCell ref="L5:L6"/>
    <mergeCell ref="M7:O7"/>
    <mergeCell ref="M5:O5"/>
    <mergeCell ref="A58:A59"/>
    <mergeCell ref="B58:B59"/>
    <mergeCell ref="A62:A64"/>
    <mergeCell ref="B62:B64"/>
    <mergeCell ref="K5:K6"/>
    <mergeCell ref="J5:J6"/>
    <mergeCell ref="A150:A152"/>
    <mergeCell ref="B150:B152"/>
    <mergeCell ref="A209:A210"/>
    <mergeCell ref="A199:A202"/>
    <mergeCell ref="B199:B202"/>
    <mergeCell ref="A216:A217"/>
    <mergeCell ref="B216:B217"/>
    <mergeCell ref="A162:A166"/>
    <mergeCell ref="B162:B166"/>
    <mergeCell ref="A167:A175"/>
    <mergeCell ref="B167:B175"/>
    <mergeCell ref="A179:A180"/>
    <mergeCell ref="B179:B180"/>
    <mergeCell ref="A146:A149"/>
    <mergeCell ref="B146:B149"/>
    <mergeCell ref="A153:A154"/>
    <mergeCell ref="B153:B154"/>
    <mergeCell ref="A155:A157"/>
    <mergeCell ref="B155:B157"/>
    <mergeCell ref="B158:B159"/>
    <mergeCell ref="A158:A159"/>
    <mergeCell ref="A176:A177"/>
    <mergeCell ref="B176:B177"/>
    <mergeCell ref="B186:B188"/>
    <mergeCell ref="A186:A188"/>
    <mergeCell ref="A160:A161"/>
    <mergeCell ref="B160:B161"/>
    <mergeCell ref="A181:A185"/>
    <mergeCell ref="B181:B185"/>
  </mergeCells>
  <printOptions horizontalCentered="1"/>
  <pageMargins left="0.2362204724409449" right="0.1968503937007874" top="0.15748031496062992" bottom="0.2362204724409449" header="0.15748031496062992" footer="0.2362204724409449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2"/>
  <sheetViews>
    <sheetView zoomScale="70" zoomScaleNormal="70" zoomScalePageLayoutView="0" workbookViewId="0" topLeftCell="A1">
      <pane xSplit="2" ySplit="6" topLeftCell="C5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8.25390625" style="8" customWidth="1"/>
    <col min="2" max="2" width="69.00390625" style="1" customWidth="1"/>
    <col min="3" max="3" width="6.375" style="1" customWidth="1"/>
    <col min="4" max="4" width="5.875" style="1" customWidth="1"/>
    <col min="5" max="5" width="7.625" style="1" customWidth="1"/>
    <col min="6" max="6" width="7.25390625" style="1" customWidth="1"/>
    <col min="7" max="7" width="23.625" style="2" customWidth="1"/>
    <col min="8" max="8" width="18.375" style="3" customWidth="1"/>
    <col min="9" max="9" width="19.75390625" style="4" customWidth="1"/>
    <col min="10" max="10" width="12.00390625" style="5" customWidth="1"/>
    <col min="11" max="11" width="11.75390625" style="5" customWidth="1"/>
    <col min="12" max="12" width="12.25390625" style="5" customWidth="1"/>
    <col min="13" max="13" width="8.00390625" style="5" customWidth="1"/>
    <col min="14" max="14" width="7.25390625" style="5" customWidth="1"/>
    <col min="15" max="15" width="7.00390625" style="5" customWidth="1"/>
    <col min="16" max="16" width="8.25390625" style="5" customWidth="1"/>
    <col min="17" max="17" width="7.125" style="5" customWidth="1"/>
    <col min="18" max="18" width="6.875" style="5" customWidth="1"/>
    <col min="19" max="19" width="8.625" style="5" customWidth="1"/>
    <col min="20" max="20" width="7.125" style="5" customWidth="1"/>
    <col min="21" max="21" width="7.00390625" style="5" customWidth="1"/>
    <col min="22" max="16384" width="9.125" style="6" customWidth="1"/>
  </cols>
  <sheetData>
    <row r="1" spans="1:20" ht="75" customHeight="1">
      <c r="A1" s="7"/>
      <c r="B1" s="182" t="s">
        <v>98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</row>
    <row r="2" spans="2:6" ht="19.5" customHeight="1" thickBot="1">
      <c r="B2" s="9"/>
      <c r="C2" s="9"/>
      <c r="D2" s="9"/>
      <c r="E2" s="9"/>
      <c r="F2" s="9"/>
    </row>
    <row r="3" spans="1:21" ht="42" customHeight="1">
      <c r="A3" s="203" t="s">
        <v>0</v>
      </c>
      <c r="B3" s="205" t="s">
        <v>43</v>
      </c>
      <c r="C3" s="206" t="s">
        <v>40</v>
      </c>
      <c r="D3" s="207"/>
      <c r="E3" s="207"/>
      <c r="F3" s="207"/>
      <c r="G3" s="208" t="s">
        <v>54</v>
      </c>
      <c r="H3" s="208" t="s">
        <v>1</v>
      </c>
      <c r="I3" s="208" t="s">
        <v>44</v>
      </c>
      <c r="J3" s="209" t="s">
        <v>2</v>
      </c>
      <c r="K3" s="209"/>
      <c r="L3" s="209"/>
      <c r="M3" s="209"/>
      <c r="N3" s="209"/>
      <c r="O3" s="209"/>
      <c r="P3" s="209"/>
      <c r="Q3" s="209"/>
      <c r="R3" s="210"/>
      <c r="S3" s="210"/>
      <c r="T3" s="210"/>
      <c r="U3" s="211"/>
    </row>
    <row r="4" spans="1:21" ht="88.5" customHeight="1">
      <c r="A4" s="204"/>
      <c r="B4" s="188"/>
      <c r="C4" s="183" t="s">
        <v>3</v>
      </c>
      <c r="D4" s="183" t="s">
        <v>4</v>
      </c>
      <c r="E4" s="183" t="s">
        <v>5</v>
      </c>
      <c r="F4" s="183" t="s">
        <v>6</v>
      </c>
      <c r="G4" s="183"/>
      <c r="H4" s="183"/>
      <c r="I4" s="183"/>
      <c r="J4" s="184"/>
      <c r="K4" s="184"/>
      <c r="L4" s="184"/>
      <c r="M4" s="184"/>
      <c r="N4" s="184"/>
      <c r="O4" s="184"/>
      <c r="P4" s="184"/>
      <c r="Q4" s="184"/>
      <c r="R4" s="212"/>
      <c r="S4" s="212"/>
      <c r="T4" s="212"/>
      <c r="U4" s="213"/>
    </row>
    <row r="5" spans="1:21" ht="24" customHeight="1">
      <c r="A5" s="204"/>
      <c r="B5" s="188"/>
      <c r="C5" s="183"/>
      <c r="D5" s="183"/>
      <c r="E5" s="183"/>
      <c r="F5" s="183"/>
      <c r="G5" s="183"/>
      <c r="H5" s="183"/>
      <c r="I5" s="183"/>
      <c r="J5" s="179" t="s">
        <v>48</v>
      </c>
      <c r="K5" s="179" t="s">
        <v>49</v>
      </c>
      <c r="L5" s="179" t="s">
        <v>50</v>
      </c>
      <c r="M5" s="214" t="s">
        <v>51</v>
      </c>
      <c r="N5" s="215"/>
      <c r="O5" s="216"/>
      <c r="P5" s="214" t="s">
        <v>52</v>
      </c>
      <c r="Q5" s="215"/>
      <c r="R5" s="216"/>
      <c r="S5" s="214" t="s">
        <v>53</v>
      </c>
      <c r="T5" s="215"/>
      <c r="U5" s="217"/>
    </row>
    <row r="6" spans="1:21" s="10" customFormat="1" ht="37.5" customHeight="1">
      <c r="A6" s="204"/>
      <c r="B6" s="188"/>
      <c r="C6" s="183"/>
      <c r="D6" s="183"/>
      <c r="E6" s="183"/>
      <c r="F6" s="183"/>
      <c r="G6" s="183"/>
      <c r="H6" s="183"/>
      <c r="I6" s="183"/>
      <c r="J6" s="179"/>
      <c r="K6" s="179"/>
      <c r="L6" s="179"/>
      <c r="M6" s="51" t="s">
        <v>47</v>
      </c>
      <c r="N6" s="52" t="s">
        <v>7</v>
      </c>
      <c r="O6" s="52" t="s">
        <v>8</v>
      </c>
      <c r="P6" s="52" t="s">
        <v>47</v>
      </c>
      <c r="Q6" s="52" t="s">
        <v>7</v>
      </c>
      <c r="R6" s="52" t="s">
        <v>8</v>
      </c>
      <c r="S6" s="52" t="s">
        <v>47</v>
      </c>
      <c r="T6" s="52" t="s">
        <v>7</v>
      </c>
      <c r="U6" s="53" t="s">
        <v>8</v>
      </c>
    </row>
    <row r="7" spans="1:21" s="10" customFormat="1" ht="18.75">
      <c r="A7" s="49" t="s">
        <v>41</v>
      </c>
      <c r="B7" s="50">
        <v>2</v>
      </c>
      <c r="C7" s="54" t="s">
        <v>121</v>
      </c>
      <c r="D7" s="54" t="s">
        <v>122</v>
      </c>
      <c r="E7" s="54" t="s">
        <v>94</v>
      </c>
      <c r="F7" s="54" t="s">
        <v>95</v>
      </c>
      <c r="G7" s="54" t="s">
        <v>96</v>
      </c>
      <c r="H7" s="54" t="s">
        <v>42</v>
      </c>
      <c r="I7" s="54" t="s">
        <v>97</v>
      </c>
      <c r="J7" s="51">
        <v>10</v>
      </c>
      <c r="K7" s="51">
        <v>11</v>
      </c>
      <c r="L7" s="51">
        <v>12</v>
      </c>
      <c r="M7" s="218">
        <v>13</v>
      </c>
      <c r="N7" s="219"/>
      <c r="O7" s="220"/>
      <c r="P7" s="218">
        <v>14</v>
      </c>
      <c r="Q7" s="219"/>
      <c r="R7" s="220"/>
      <c r="S7" s="218">
        <v>15</v>
      </c>
      <c r="T7" s="219"/>
      <c r="U7" s="221"/>
    </row>
    <row r="8" spans="1:21" s="10" customFormat="1" ht="38.25" customHeight="1">
      <c r="A8" s="38" t="s">
        <v>9</v>
      </c>
      <c r="B8" s="222" t="s">
        <v>119</v>
      </c>
      <c r="C8" s="223"/>
      <c r="D8" s="223"/>
      <c r="E8" s="223"/>
      <c r="F8" s="223"/>
      <c r="G8" s="223"/>
      <c r="H8" s="223"/>
      <c r="I8" s="224"/>
      <c r="J8" s="55"/>
      <c r="K8" s="55"/>
      <c r="L8" s="55"/>
      <c r="M8" s="55"/>
      <c r="N8" s="55"/>
      <c r="O8" s="55"/>
      <c r="P8" s="55"/>
      <c r="Q8" s="55"/>
      <c r="R8" s="56"/>
      <c r="S8" s="56"/>
      <c r="T8" s="56"/>
      <c r="U8" s="57"/>
    </row>
    <row r="9" spans="1:21" ht="19.5" customHeight="1">
      <c r="A9" s="58" t="s">
        <v>107</v>
      </c>
      <c r="B9" s="14"/>
      <c r="C9" s="14"/>
      <c r="D9" s="14"/>
      <c r="E9" s="14"/>
      <c r="F9" s="14"/>
      <c r="G9" s="15"/>
      <c r="H9" s="16"/>
      <c r="I9" s="17"/>
      <c r="J9" s="18"/>
      <c r="K9" s="18"/>
      <c r="L9" s="18"/>
      <c r="M9" s="18"/>
      <c r="N9" s="18"/>
      <c r="O9" s="18"/>
      <c r="P9" s="18"/>
      <c r="Q9" s="18"/>
      <c r="R9" s="19"/>
      <c r="S9" s="19"/>
      <c r="T9" s="19"/>
      <c r="U9" s="20"/>
    </row>
    <row r="10" spans="1:21" ht="42.75" customHeight="1">
      <c r="A10" s="25" t="s">
        <v>10</v>
      </c>
      <c r="B10" s="14" t="s">
        <v>120</v>
      </c>
      <c r="C10" s="14"/>
      <c r="D10" s="14"/>
      <c r="E10" s="14"/>
      <c r="F10" s="32"/>
      <c r="G10" s="21"/>
      <c r="H10" s="22"/>
      <c r="I10" s="22"/>
      <c r="J10" s="59"/>
      <c r="K10" s="59"/>
      <c r="L10" s="59"/>
      <c r="M10" s="59"/>
      <c r="N10" s="59"/>
      <c r="O10" s="59"/>
      <c r="P10" s="59"/>
      <c r="Q10" s="59"/>
      <c r="R10" s="60"/>
      <c r="S10" s="60"/>
      <c r="T10" s="60"/>
      <c r="U10" s="61"/>
    </row>
    <row r="11" spans="1:21" ht="46.5" customHeight="1">
      <c r="A11" s="25" t="s">
        <v>11</v>
      </c>
      <c r="B11" s="14" t="s">
        <v>91</v>
      </c>
      <c r="C11" s="14"/>
      <c r="D11" s="14"/>
      <c r="E11" s="14"/>
      <c r="F11" s="32"/>
      <c r="G11" s="15"/>
      <c r="H11" s="15"/>
      <c r="I11" s="62"/>
      <c r="J11" s="18"/>
      <c r="K11" s="18"/>
      <c r="L11" s="18"/>
      <c r="M11" s="18"/>
      <c r="N11" s="18"/>
      <c r="O11" s="18"/>
      <c r="P11" s="18"/>
      <c r="Q11" s="18"/>
      <c r="R11" s="19"/>
      <c r="S11" s="19"/>
      <c r="T11" s="19"/>
      <c r="U11" s="20"/>
    </row>
    <row r="12" spans="1:21" ht="21" customHeight="1">
      <c r="A12" s="25" t="s">
        <v>30</v>
      </c>
      <c r="B12" s="14" t="s">
        <v>55</v>
      </c>
      <c r="C12" s="14"/>
      <c r="D12" s="14"/>
      <c r="E12" s="14"/>
      <c r="F12" s="32"/>
      <c r="G12" s="15"/>
      <c r="H12" s="15"/>
      <c r="I12" s="62"/>
      <c r="J12" s="18"/>
      <c r="K12" s="18"/>
      <c r="L12" s="18"/>
      <c r="M12" s="18"/>
      <c r="N12" s="18"/>
      <c r="O12" s="18"/>
      <c r="P12" s="18"/>
      <c r="Q12" s="18"/>
      <c r="R12" s="19"/>
      <c r="S12" s="19"/>
      <c r="T12" s="19"/>
      <c r="U12" s="20"/>
    </row>
    <row r="13" spans="1:21" ht="36" customHeight="1">
      <c r="A13" s="225" t="s">
        <v>106</v>
      </c>
      <c r="B13" s="226"/>
      <c r="C13" s="226"/>
      <c r="D13" s="226"/>
      <c r="E13" s="226"/>
      <c r="F13" s="226"/>
      <c r="G13" s="226"/>
      <c r="H13" s="226"/>
      <c r="I13" s="227"/>
      <c r="J13" s="18"/>
      <c r="K13" s="18"/>
      <c r="L13" s="18"/>
      <c r="M13" s="18"/>
      <c r="N13" s="18"/>
      <c r="O13" s="18"/>
      <c r="P13" s="18"/>
      <c r="Q13" s="18"/>
      <c r="R13" s="19"/>
      <c r="S13" s="19"/>
      <c r="T13" s="19"/>
      <c r="U13" s="20"/>
    </row>
    <row r="14" spans="1:21" ht="39.75" customHeight="1">
      <c r="A14" s="25" t="s">
        <v>12</v>
      </c>
      <c r="B14" s="14" t="s">
        <v>108</v>
      </c>
      <c r="C14" s="14"/>
      <c r="D14" s="14"/>
      <c r="E14" s="14"/>
      <c r="F14" s="32"/>
      <c r="G14" s="21"/>
      <c r="H14" s="22"/>
      <c r="I14" s="22"/>
      <c r="J14" s="59"/>
      <c r="K14" s="59"/>
      <c r="L14" s="59"/>
      <c r="M14" s="59"/>
      <c r="N14" s="59"/>
      <c r="O14" s="59"/>
      <c r="P14" s="59"/>
      <c r="Q14" s="59"/>
      <c r="R14" s="60"/>
      <c r="S14" s="60"/>
      <c r="T14" s="60"/>
      <c r="U14" s="61"/>
    </row>
    <row r="15" spans="1:21" ht="21.75" customHeight="1">
      <c r="A15" s="25" t="s">
        <v>89</v>
      </c>
      <c r="B15" s="14"/>
      <c r="C15" s="14"/>
      <c r="D15" s="14"/>
      <c r="E15" s="14"/>
      <c r="F15" s="32"/>
      <c r="G15" s="21"/>
      <c r="H15" s="22"/>
      <c r="I15" s="22"/>
      <c r="J15" s="59"/>
      <c r="K15" s="59"/>
      <c r="L15" s="59"/>
      <c r="M15" s="59"/>
      <c r="N15" s="59"/>
      <c r="O15" s="59"/>
      <c r="P15" s="59"/>
      <c r="Q15" s="59"/>
      <c r="R15" s="60"/>
      <c r="S15" s="60"/>
      <c r="T15" s="60"/>
      <c r="U15" s="61"/>
    </row>
    <row r="16" spans="1:21" ht="39.75" customHeight="1">
      <c r="A16" s="25" t="s">
        <v>13</v>
      </c>
      <c r="B16" s="14" t="s">
        <v>56</v>
      </c>
      <c r="C16" s="14"/>
      <c r="D16" s="14"/>
      <c r="E16" s="14"/>
      <c r="F16" s="32"/>
      <c r="G16" s="15"/>
      <c r="H16" s="15"/>
      <c r="I16" s="62"/>
      <c r="J16" s="18"/>
      <c r="K16" s="18"/>
      <c r="L16" s="18"/>
      <c r="M16" s="18"/>
      <c r="N16" s="18"/>
      <c r="O16" s="18"/>
      <c r="P16" s="18"/>
      <c r="Q16" s="18"/>
      <c r="R16" s="19"/>
      <c r="S16" s="19"/>
      <c r="T16" s="19"/>
      <c r="U16" s="20"/>
    </row>
    <row r="17" spans="1:21" ht="21.75" customHeight="1">
      <c r="A17" s="25" t="s">
        <v>90</v>
      </c>
      <c r="B17" s="14"/>
      <c r="C17" s="14"/>
      <c r="D17" s="14"/>
      <c r="E17" s="14"/>
      <c r="F17" s="32"/>
      <c r="G17" s="15"/>
      <c r="H17" s="15"/>
      <c r="I17" s="62"/>
      <c r="J17" s="18"/>
      <c r="K17" s="18"/>
      <c r="L17" s="18"/>
      <c r="M17" s="18"/>
      <c r="N17" s="18"/>
      <c r="O17" s="18"/>
      <c r="P17" s="18"/>
      <c r="Q17" s="18"/>
      <c r="R17" s="19"/>
      <c r="S17" s="19"/>
      <c r="T17" s="19"/>
      <c r="U17" s="20"/>
    </row>
    <row r="18" spans="1:21" ht="21" customHeight="1">
      <c r="A18" s="25" t="s">
        <v>92</v>
      </c>
      <c r="B18" s="14" t="s">
        <v>55</v>
      </c>
      <c r="C18" s="14"/>
      <c r="D18" s="14"/>
      <c r="E18" s="14"/>
      <c r="F18" s="14"/>
      <c r="G18" s="15"/>
      <c r="H18" s="15"/>
      <c r="I18" s="62"/>
      <c r="J18" s="18"/>
      <c r="K18" s="18"/>
      <c r="L18" s="18"/>
      <c r="M18" s="18"/>
      <c r="N18" s="18"/>
      <c r="O18" s="18"/>
      <c r="P18" s="18"/>
      <c r="Q18" s="18"/>
      <c r="R18" s="19"/>
      <c r="S18" s="19"/>
      <c r="T18" s="19"/>
      <c r="U18" s="20"/>
    </row>
    <row r="19" spans="1:21" ht="21" customHeight="1">
      <c r="A19" s="63" t="s">
        <v>93</v>
      </c>
      <c r="B19" s="14"/>
      <c r="C19" s="14"/>
      <c r="D19" s="14"/>
      <c r="E19" s="14"/>
      <c r="F19" s="14"/>
      <c r="G19" s="15"/>
      <c r="H19" s="15"/>
      <c r="I19" s="62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31"/>
    </row>
    <row r="20" spans="1:21" ht="39.75" customHeight="1">
      <c r="A20" s="228" t="s">
        <v>109</v>
      </c>
      <c r="B20" s="229"/>
      <c r="C20" s="229"/>
      <c r="D20" s="229"/>
      <c r="E20" s="229"/>
      <c r="F20" s="229"/>
      <c r="G20" s="229"/>
      <c r="H20" s="229"/>
      <c r="I20" s="229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102"/>
    </row>
    <row r="21" spans="1:21" ht="47.25" customHeight="1">
      <c r="A21" s="25" t="s">
        <v>34</v>
      </c>
      <c r="B21" s="14" t="s">
        <v>57</v>
      </c>
      <c r="C21" s="14"/>
      <c r="D21" s="14"/>
      <c r="E21" s="14"/>
      <c r="F21" s="32"/>
      <c r="G21" s="21"/>
      <c r="H21" s="22"/>
      <c r="I21" s="22"/>
      <c r="J21" s="59"/>
      <c r="K21" s="59"/>
      <c r="L21" s="59"/>
      <c r="M21" s="59"/>
      <c r="N21" s="59"/>
      <c r="O21" s="59"/>
      <c r="P21" s="59"/>
      <c r="Q21" s="59"/>
      <c r="R21" s="60"/>
      <c r="S21" s="60"/>
      <c r="T21" s="60"/>
      <c r="U21" s="61"/>
    </row>
    <row r="22" spans="1:21" ht="18" customHeight="1">
      <c r="A22" s="25" t="s">
        <v>80</v>
      </c>
      <c r="B22" s="14"/>
      <c r="C22" s="14"/>
      <c r="D22" s="14"/>
      <c r="E22" s="14"/>
      <c r="F22" s="32"/>
      <c r="G22" s="21"/>
      <c r="H22" s="22"/>
      <c r="I22" s="22"/>
      <c r="J22" s="59"/>
      <c r="K22" s="59"/>
      <c r="L22" s="59"/>
      <c r="M22" s="59"/>
      <c r="N22" s="59"/>
      <c r="O22" s="59"/>
      <c r="P22" s="59"/>
      <c r="Q22" s="59"/>
      <c r="R22" s="60"/>
      <c r="S22" s="60"/>
      <c r="T22" s="60"/>
      <c r="U22" s="61"/>
    </row>
    <row r="23" spans="1:21" ht="39.75" customHeight="1">
      <c r="A23" s="25" t="s">
        <v>14</v>
      </c>
      <c r="B23" s="14" t="s">
        <v>58</v>
      </c>
      <c r="C23" s="14"/>
      <c r="D23" s="14"/>
      <c r="E23" s="14"/>
      <c r="F23" s="32"/>
      <c r="G23" s="15"/>
      <c r="H23" s="15"/>
      <c r="I23" s="62"/>
      <c r="J23" s="18"/>
      <c r="K23" s="18"/>
      <c r="L23" s="18"/>
      <c r="M23" s="18"/>
      <c r="N23" s="18"/>
      <c r="O23" s="18"/>
      <c r="P23" s="18"/>
      <c r="Q23" s="18"/>
      <c r="R23" s="19"/>
      <c r="S23" s="19"/>
      <c r="T23" s="19"/>
      <c r="U23" s="20"/>
    </row>
    <row r="24" spans="1:21" ht="18.75" customHeight="1">
      <c r="A24" s="25" t="s">
        <v>81</v>
      </c>
      <c r="B24" s="14"/>
      <c r="C24" s="14"/>
      <c r="D24" s="14"/>
      <c r="E24" s="14"/>
      <c r="F24" s="32"/>
      <c r="G24" s="15"/>
      <c r="H24" s="15"/>
      <c r="I24" s="62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31"/>
    </row>
    <row r="25" spans="1:21" ht="60" customHeight="1">
      <c r="A25" s="225" t="s">
        <v>123</v>
      </c>
      <c r="B25" s="226"/>
      <c r="C25" s="226"/>
      <c r="D25" s="226"/>
      <c r="E25" s="226"/>
      <c r="F25" s="226"/>
      <c r="G25" s="226"/>
      <c r="H25" s="226"/>
      <c r="I25" s="226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103"/>
    </row>
    <row r="26" spans="1:21" s="11" customFormat="1" ht="26.25" customHeight="1">
      <c r="A26" s="228" t="s">
        <v>64</v>
      </c>
      <c r="B26" s="229"/>
      <c r="C26" s="229"/>
      <c r="D26" s="229"/>
      <c r="E26" s="229"/>
      <c r="F26" s="229"/>
      <c r="G26" s="229"/>
      <c r="H26" s="229"/>
      <c r="I26" s="230"/>
      <c r="J26" s="18"/>
      <c r="K26" s="18"/>
      <c r="L26" s="18"/>
      <c r="M26" s="18"/>
      <c r="N26" s="18"/>
      <c r="O26" s="18"/>
      <c r="P26" s="18"/>
      <c r="Q26" s="18"/>
      <c r="R26" s="19"/>
      <c r="S26" s="19"/>
      <c r="T26" s="19"/>
      <c r="U26" s="20"/>
    </row>
    <row r="27" spans="1:21" s="11" customFormat="1" ht="80.25" customHeight="1">
      <c r="A27" s="23" t="s">
        <v>59</v>
      </c>
      <c r="B27" s="14" t="s">
        <v>60</v>
      </c>
      <c r="C27" s="14"/>
      <c r="D27" s="14"/>
      <c r="E27" s="14"/>
      <c r="F27" s="32"/>
      <c r="G27" s="15"/>
      <c r="H27" s="16"/>
      <c r="I27" s="17"/>
      <c r="J27" s="18"/>
      <c r="K27" s="18"/>
      <c r="L27" s="18"/>
      <c r="M27" s="18"/>
      <c r="N27" s="18"/>
      <c r="O27" s="18"/>
      <c r="P27" s="18"/>
      <c r="Q27" s="18"/>
      <c r="R27" s="19"/>
      <c r="S27" s="19"/>
      <c r="T27" s="19"/>
      <c r="U27" s="20"/>
    </row>
    <row r="28" spans="1:21" s="11" customFormat="1" ht="22.5" customHeight="1">
      <c r="A28" s="23" t="s">
        <v>82</v>
      </c>
      <c r="B28" s="14"/>
      <c r="C28" s="14"/>
      <c r="D28" s="14"/>
      <c r="E28" s="14"/>
      <c r="F28" s="32"/>
      <c r="G28" s="15"/>
      <c r="H28" s="16"/>
      <c r="I28" s="17"/>
      <c r="J28" s="18"/>
      <c r="K28" s="18"/>
      <c r="L28" s="18"/>
      <c r="M28" s="18"/>
      <c r="N28" s="18"/>
      <c r="O28" s="18"/>
      <c r="P28" s="18"/>
      <c r="Q28" s="18"/>
      <c r="R28" s="19"/>
      <c r="S28" s="19"/>
      <c r="T28" s="18"/>
      <c r="U28" s="31"/>
    </row>
    <row r="29" spans="1:21" s="11" customFormat="1" ht="18.75">
      <c r="A29" s="23" t="s">
        <v>61</v>
      </c>
      <c r="B29" s="66" t="s">
        <v>63</v>
      </c>
      <c r="C29" s="14"/>
      <c r="D29" s="14"/>
      <c r="E29" s="14"/>
      <c r="F29" s="32"/>
      <c r="G29" s="15"/>
      <c r="H29" s="16"/>
      <c r="I29" s="17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31"/>
    </row>
    <row r="30" spans="1:21" s="11" customFormat="1" ht="18.75">
      <c r="A30" s="23" t="s">
        <v>83</v>
      </c>
      <c r="B30" s="14"/>
      <c r="C30" s="14"/>
      <c r="D30" s="14"/>
      <c r="E30" s="14"/>
      <c r="F30" s="32"/>
      <c r="G30" s="15"/>
      <c r="H30" s="16"/>
      <c r="I30" s="17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31"/>
    </row>
    <row r="31" spans="1:21" s="11" customFormat="1" ht="36.75" customHeight="1">
      <c r="A31" s="23" t="s">
        <v>62</v>
      </c>
      <c r="B31" s="66" t="s">
        <v>101</v>
      </c>
      <c r="C31" s="14"/>
      <c r="D31" s="14"/>
      <c r="E31" s="14"/>
      <c r="F31" s="32"/>
      <c r="G31" s="15"/>
      <c r="H31" s="16"/>
      <c r="I31" s="17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31"/>
    </row>
    <row r="32" spans="1:21" s="11" customFormat="1" ht="18.75" customHeight="1">
      <c r="A32" s="23" t="s">
        <v>84</v>
      </c>
      <c r="B32" s="66"/>
      <c r="C32" s="14"/>
      <c r="D32" s="14"/>
      <c r="E32" s="14"/>
      <c r="F32" s="32"/>
      <c r="G32" s="15"/>
      <c r="H32" s="16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31"/>
    </row>
    <row r="33" spans="1:21" s="11" customFormat="1" ht="27.75" customHeight="1">
      <c r="A33" s="228" t="s">
        <v>65</v>
      </c>
      <c r="B33" s="229"/>
      <c r="C33" s="229"/>
      <c r="D33" s="229"/>
      <c r="E33" s="229"/>
      <c r="F33" s="229"/>
      <c r="G33" s="229"/>
      <c r="H33" s="229"/>
      <c r="I33" s="230"/>
      <c r="J33" s="18"/>
      <c r="K33" s="18"/>
      <c r="L33" s="18"/>
      <c r="M33" s="18"/>
      <c r="N33" s="18"/>
      <c r="O33" s="18"/>
      <c r="P33" s="18"/>
      <c r="Q33" s="18"/>
      <c r="R33" s="19"/>
      <c r="S33" s="19"/>
      <c r="T33" s="19"/>
      <c r="U33" s="20"/>
    </row>
    <row r="34" spans="1:21" s="11" customFormat="1" ht="66" customHeight="1">
      <c r="A34" s="23" t="s">
        <v>66</v>
      </c>
      <c r="B34" s="14" t="s">
        <v>67</v>
      </c>
      <c r="C34" s="14"/>
      <c r="D34" s="14"/>
      <c r="E34" s="14"/>
      <c r="F34" s="32"/>
      <c r="G34" s="15"/>
      <c r="H34" s="16"/>
      <c r="I34" s="17"/>
      <c r="J34" s="18"/>
      <c r="K34" s="18"/>
      <c r="L34" s="18"/>
      <c r="M34" s="18"/>
      <c r="N34" s="18"/>
      <c r="O34" s="18"/>
      <c r="P34" s="18"/>
      <c r="Q34" s="18"/>
      <c r="R34" s="19"/>
      <c r="S34" s="19"/>
      <c r="T34" s="19"/>
      <c r="U34" s="20"/>
    </row>
    <row r="35" spans="1:21" s="11" customFormat="1" ht="18.75" customHeight="1">
      <c r="A35" s="23" t="s">
        <v>85</v>
      </c>
      <c r="B35" s="14"/>
      <c r="C35" s="14"/>
      <c r="D35" s="14"/>
      <c r="E35" s="14"/>
      <c r="F35" s="32"/>
      <c r="G35" s="15"/>
      <c r="H35" s="16"/>
      <c r="I35" s="17"/>
      <c r="J35" s="18"/>
      <c r="K35" s="18"/>
      <c r="L35" s="18"/>
      <c r="M35" s="18"/>
      <c r="N35" s="18"/>
      <c r="O35" s="18"/>
      <c r="P35" s="18"/>
      <c r="Q35" s="18"/>
      <c r="R35" s="19"/>
      <c r="S35" s="19"/>
      <c r="T35" s="18"/>
      <c r="U35" s="31"/>
    </row>
    <row r="36" spans="1:21" s="11" customFormat="1" ht="39" customHeight="1">
      <c r="A36" s="23" t="s">
        <v>70</v>
      </c>
      <c r="B36" s="67" t="s">
        <v>68</v>
      </c>
      <c r="C36" s="14"/>
      <c r="D36" s="14"/>
      <c r="E36" s="14"/>
      <c r="F36" s="32"/>
      <c r="G36" s="15"/>
      <c r="H36" s="16"/>
      <c r="I36" s="17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31"/>
    </row>
    <row r="37" spans="1:21" s="11" customFormat="1" ht="20.25" customHeight="1">
      <c r="A37" s="23" t="s">
        <v>86</v>
      </c>
      <c r="B37" s="68"/>
      <c r="C37" s="14"/>
      <c r="D37" s="14"/>
      <c r="E37" s="14"/>
      <c r="F37" s="32"/>
      <c r="G37" s="15"/>
      <c r="H37" s="16"/>
      <c r="I37" s="17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31"/>
    </row>
    <row r="38" spans="1:21" s="11" customFormat="1" ht="36.75" customHeight="1">
      <c r="A38" s="23" t="s">
        <v>69</v>
      </c>
      <c r="B38" s="67" t="s">
        <v>102</v>
      </c>
      <c r="C38" s="14"/>
      <c r="D38" s="14"/>
      <c r="E38" s="14"/>
      <c r="F38" s="32"/>
      <c r="G38" s="15"/>
      <c r="H38" s="16"/>
      <c r="I38" s="1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31"/>
    </row>
    <row r="39" spans="1:21" s="11" customFormat="1" ht="21.75" customHeight="1">
      <c r="A39" s="23" t="s">
        <v>87</v>
      </c>
      <c r="B39" s="66"/>
      <c r="C39" s="14"/>
      <c r="D39" s="14"/>
      <c r="E39" s="14"/>
      <c r="F39" s="32"/>
      <c r="G39" s="15"/>
      <c r="H39" s="16"/>
      <c r="I39" s="17"/>
      <c r="J39" s="18"/>
      <c r="K39" s="18"/>
      <c r="L39" s="18"/>
      <c r="M39" s="18"/>
      <c r="N39" s="18"/>
      <c r="O39" s="18"/>
      <c r="P39" s="18"/>
      <c r="Q39" s="18"/>
      <c r="R39" s="19"/>
      <c r="S39" s="19"/>
      <c r="T39" s="18"/>
      <c r="U39" s="31"/>
    </row>
    <row r="40" spans="1:21" ht="57.75" customHeight="1">
      <c r="A40" s="225" t="s">
        <v>103</v>
      </c>
      <c r="B40" s="226"/>
      <c r="C40" s="226"/>
      <c r="D40" s="226"/>
      <c r="E40" s="226"/>
      <c r="F40" s="226"/>
      <c r="G40" s="226"/>
      <c r="H40" s="226"/>
      <c r="I40" s="227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103"/>
    </row>
    <row r="41" spans="1:21" s="11" customFormat="1" ht="18.75">
      <c r="A41" s="33" t="s">
        <v>17</v>
      </c>
      <c r="B41" s="14"/>
      <c r="C41" s="14"/>
      <c r="D41" s="14"/>
      <c r="E41" s="14"/>
      <c r="F41" s="32"/>
      <c r="G41" s="15"/>
      <c r="H41" s="16"/>
      <c r="I41" s="17"/>
      <c r="J41" s="18"/>
      <c r="K41" s="18"/>
      <c r="L41" s="18"/>
      <c r="M41" s="18"/>
      <c r="N41" s="18"/>
      <c r="O41" s="18"/>
      <c r="P41" s="18"/>
      <c r="Q41" s="18"/>
      <c r="R41" s="19"/>
      <c r="S41" s="19"/>
      <c r="T41" s="19"/>
      <c r="U41" s="20"/>
    </row>
    <row r="42" spans="1:21" s="11" customFormat="1" ht="18.75">
      <c r="A42" s="33" t="s">
        <v>18</v>
      </c>
      <c r="B42" s="14"/>
      <c r="C42" s="14"/>
      <c r="D42" s="14"/>
      <c r="E42" s="14"/>
      <c r="F42" s="32"/>
      <c r="G42" s="15"/>
      <c r="H42" s="16"/>
      <c r="I42" s="17"/>
      <c r="J42" s="18"/>
      <c r="K42" s="18"/>
      <c r="L42" s="18"/>
      <c r="M42" s="18"/>
      <c r="N42" s="18"/>
      <c r="O42" s="18"/>
      <c r="P42" s="18"/>
      <c r="Q42" s="18"/>
      <c r="R42" s="19"/>
      <c r="S42" s="19"/>
      <c r="T42" s="19"/>
      <c r="U42" s="20"/>
    </row>
    <row r="43" spans="1:21" s="11" customFormat="1" ht="43.5" customHeight="1">
      <c r="A43" s="225" t="s">
        <v>110</v>
      </c>
      <c r="B43" s="226"/>
      <c r="C43" s="226"/>
      <c r="D43" s="226"/>
      <c r="E43" s="226"/>
      <c r="F43" s="226"/>
      <c r="G43" s="226"/>
      <c r="H43" s="226"/>
      <c r="I43" s="226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103"/>
    </row>
    <row r="44" spans="1:21" s="11" customFormat="1" ht="21.75" customHeight="1">
      <c r="A44" s="33" t="s">
        <v>19</v>
      </c>
      <c r="B44" s="14" t="s">
        <v>113</v>
      </c>
      <c r="C44" s="14"/>
      <c r="D44" s="14"/>
      <c r="E44" s="14"/>
      <c r="F44" s="32"/>
      <c r="G44" s="15"/>
      <c r="H44" s="16"/>
      <c r="I44" s="17"/>
      <c r="J44" s="18"/>
      <c r="K44" s="18"/>
      <c r="L44" s="18"/>
      <c r="M44" s="18"/>
      <c r="N44" s="18"/>
      <c r="O44" s="18"/>
      <c r="P44" s="18"/>
      <c r="Q44" s="18"/>
      <c r="R44" s="19"/>
      <c r="S44" s="19"/>
      <c r="T44" s="19"/>
      <c r="U44" s="20"/>
    </row>
    <row r="45" spans="1:21" s="11" customFormat="1" ht="18.75">
      <c r="A45" s="33" t="s">
        <v>111</v>
      </c>
      <c r="B45" s="14"/>
      <c r="C45" s="14"/>
      <c r="D45" s="14"/>
      <c r="E45" s="14"/>
      <c r="F45" s="32"/>
      <c r="G45" s="15"/>
      <c r="H45" s="16"/>
      <c r="I45" s="17"/>
      <c r="J45" s="18"/>
      <c r="K45" s="18"/>
      <c r="L45" s="18"/>
      <c r="M45" s="18"/>
      <c r="N45" s="18"/>
      <c r="O45" s="18"/>
      <c r="P45" s="18"/>
      <c r="Q45" s="18"/>
      <c r="R45" s="19"/>
      <c r="S45" s="19"/>
      <c r="T45" s="19"/>
      <c r="U45" s="20"/>
    </row>
    <row r="46" spans="1:21" s="11" customFormat="1" ht="18.75">
      <c r="A46" s="33" t="s">
        <v>112</v>
      </c>
      <c r="B46" s="14"/>
      <c r="C46" s="14"/>
      <c r="D46" s="14"/>
      <c r="E46" s="14"/>
      <c r="F46" s="32"/>
      <c r="G46" s="15"/>
      <c r="H46" s="16"/>
      <c r="I46" s="17"/>
      <c r="J46" s="18"/>
      <c r="K46" s="18"/>
      <c r="L46" s="18"/>
      <c r="M46" s="18"/>
      <c r="N46" s="18"/>
      <c r="O46" s="18"/>
      <c r="P46" s="18"/>
      <c r="Q46" s="18"/>
      <c r="R46" s="19"/>
      <c r="S46" s="19"/>
      <c r="T46" s="19"/>
      <c r="U46" s="20"/>
    </row>
    <row r="47" spans="1:21" s="11" customFormat="1" ht="65.25" customHeight="1">
      <c r="A47" s="33" t="s">
        <v>45</v>
      </c>
      <c r="B47" s="14" t="s">
        <v>116</v>
      </c>
      <c r="C47" s="14"/>
      <c r="D47" s="14"/>
      <c r="E47" s="14"/>
      <c r="F47" s="32"/>
      <c r="G47" s="15"/>
      <c r="H47" s="16"/>
      <c r="I47" s="17"/>
      <c r="J47" s="18"/>
      <c r="K47" s="18"/>
      <c r="L47" s="18"/>
      <c r="M47" s="18"/>
      <c r="N47" s="18"/>
      <c r="O47" s="18"/>
      <c r="P47" s="18"/>
      <c r="Q47" s="18"/>
      <c r="R47" s="19"/>
      <c r="S47" s="19"/>
      <c r="T47" s="19"/>
      <c r="U47" s="20"/>
    </row>
    <row r="48" spans="1:21" s="11" customFormat="1" ht="18.75">
      <c r="A48" s="33" t="s">
        <v>114</v>
      </c>
      <c r="B48" s="14"/>
      <c r="C48" s="14"/>
      <c r="D48" s="14"/>
      <c r="E48" s="14"/>
      <c r="F48" s="32"/>
      <c r="G48" s="15"/>
      <c r="H48" s="16"/>
      <c r="I48" s="17"/>
      <c r="J48" s="18"/>
      <c r="K48" s="18"/>
      <c r="L48" s="18"/>
      <c r="M48" s="18"/>
      <c r="N48" s="18"/>
      <c r="O48" s="18"/>
      <c r="P48" s="18"/>
      <c r="Q48" s="18"/>
      <c r="R48" s="19"/>
      <c r="S48" s="19"/>
      <c r="T48" s="19"/>
      <c r="U48" s="20"/>
    </row>
    <row r="49" spans="1:21" s="11" customFormat="1" ht="18.75">
      <c r="A49" s="33" t="s">
        <v>115</v>
      </c>
      <c r="B49" s="14"/>
      <c r="C49" s="14"/>
      <c r="D49" s="14"/>
      <c r="E49" s="14"/>
      <c r="F49" s="32"/>
      <c r="G49" s="15"/>
      <c r="H49" s="16"/>
      <c r="I49" s="17"/>
      <c r="J49" s="18"/>
      <c r="K49" s="18"/>
      <c r="L49" s="18"/>
      <c r="M49" s="18"/>
      <c r="N49" s="18"/>
      <c r="O49" s="18"/>
      <c r="P49" s="18"/>
      <c r="Q49" s="18"/>
      <c r="R49" s="19"/>
      <c r="S49" s="19"/>
      <c r="T49" s="19"/>
      <c r="U49" s="20"/>
    </row>
    <row r="50" spans="1:21" s="12" customFormat="1" ht="21" customHeight="1">
      <c r="A50" s="38" t="s">
        <v>20</v>
      </c>
      <c r="B50" s="41" t="s">
        <v>21</v>
      </c>
      <c r="C50" s="41"/>
      <c r="D50" s="41"/>
      <c r="E50" s="41"/>
      <c r="F50" s="41"/>
      <c r="G50" s="42"/>
      <c r="H50" s="43"/>
      <c r="I50" s="44"/>
      <c r="J50" s="55"/>
      <c r="K50" s="55"/>
      <c r="L50" s="55"/>
      <c r="M50" s="55"/>
      <c r="N50" s="55"/>
      <c r="O50" s="55"/>
      <c r="P50" s="55"/>
      <c r="Q50" s="55"/>
      <c r="R50" s="56"/>
      <c r="S50" s="56"/>
      <c r="T50" s="56"/>
      <c r="U50" s="57"/>
    </row>
    <row r="51" spans="1:21" s="34" customFormat="1" ht="41.25" customHeight="1">
      <c r="A51" s="58" t="s">
        <v>22</v>
      </c>
      <c r="B51" s="69" t="s">
        <v>71</v>
      </c>
      <c r="C51" s="14"/>
      <c r="D51" s="14"/>
      <c r="E51" s="14"/>
      <c r="F51" s="32"/>
      <c r="G51" s="15"/>
      <c r="H51" s="16"/>
      <c r="I51" s="17"/>
      <c r="J51" s="18"/>
      <c r="K51" s="18"/>
      <c r="L51" s="18"/>
      <c r="M51" s="18"/>
      <c r="N51" s="18"/>
      <c r="O51" s="18"/>
      <c r="P51" s="18"/>
      <c r="Q51" s="18"/>
      <c r="R51" s="19"/>
      <c r="S51" s="19"/>
      <c r="T51" s="19"/>
      <c r="U51" s="20"/>
    </row>
    <row r="52" spans="1:21" s="11" customFormat="1" ht="20.25" customHeight="1">
      <c r="A52" s="23" t="s">
        <v>10</v>
      </c>
      <c r="B52" s="14"/>
      <c r="C52" s="14"/>
      <c r="D52" s="14"/>
      <c r="E52" s="14"/>
      <c r="F52" s="32"/>
      <c r="G52" s="15"/>
      <c r="H52" s="16"/>
      <c r="I52" s="17"/>
      <c r="J52" s="18"/>
      <c r="K52" s="18"/>
      <c r="L52" s="18"/>
      <c r="M52" s="18"/>
      <c r="N52" s="18"/>
      <c r="O52" s="18"/>
      <c r="P52" s="18"/>
      <c r="Q52" s="18"/>
      <c r="R52" s="19"/>
      <c r="S52" s="19"/>
      <c r="T52" s="19"/>
      <c r="U52" s="20"/>
    </row>
    <row r="53" spans="1:21" s="11" customFormat="1" ht="20.25" customHeight="1">
      <c r="A53" s="23" t="s">
        <v>11</v>
      </c>
      <c r="B53" s="14"/>
      <c r="C53" s="14"/>
      <c r="D53" s="14"/>
      <c r="E53" s="14"/>
      <c r="F53" s="32"/>
      <c r="G53" s="15"/>
      <c r="H53" s="16"/>
      <c r="I53" s="17"/>
      <c r="J53" s="18"/>
      <c r="K53" s="18"/>
      <c r="L53" s="18"/>
      <c r="M53" s="18"/>
      <c r="N53" s="18"/>
      <c r="O53" s="18"/>
      <c r="P53" s="18"/>
      <c r="Q53" s="18"/>
      <c r="R53" s="19"/>
      <c r="S53" s="19"/>
      <c r="T53" s="19"/>
      <c r="U53" s="20"/>
    </row>
    <row r="54" spans="1:21" s="34" customFormat="1" ht="42" customHeight="1">
      <c r="A54" s="58" t="s">
        <v>23</v>
      </c>
      <c r="B54" s="69" t="s">
        <v>88</v>
      </c>
      <c r="C54" s="14"/>
      <c r="D54" s="14"/>
      <c r="E54" s="14"/>
      <c r="F54" s="32"/>
      <c r="G54" s="15"/>
      <c r="H54" s="16"/>
      <c r="I54" s="17"/>
      <c r="J54" s="18"/>
      <c r="K54" s="18"/>
      <c r="L54" s="18"/>
      <c r="M54" s="18"/>
      <c r="N54" s="18"/>
      <c r="O54" s="18"/>
      <c r="P54" s="18"/>
      <c r="Q54" s="18"/>
      <c r="R54" s="19"/>
      <c r="S54" s="19"/>
      <c r="T54" s="19"/>
      <c r="U54" s="20"/>
    </row>
    <row r="55" spans="1:21" s="11" customFormat="1" ht="20.25" customHeight="1">
      <c r="A55" s="23" t="s">
        <v>12</v>
      </c>
      <c r="B55" s="14"/>
      <c r="C55" s="14"/>
      <c r="D55" s="14"/>
      <c r="E55" s="14"/>
      <c r="F55" s="32"/>
      <c r="G55" s="15"/>
      <c r="H55" s="16"/>
      <c r="I55" s="17"/>
      <c r="J55" s="18"/>
      <c r="K55" s="18"/>
      <c r="L55" s="18"/>
      <c r="M55" s="18"/>
      <c r="N55" s="18"/>
      <c r="O55" s="18"/>
      <c r="P55" s="18"/>
      <c r="Q55" s="18"/>
      <c r="R55" s="19"/>
      <c r="S55" s="19"/>
      <c r="T55" s="19"/>
      <c r="U55" s="20"/>
    </row>
    <row r="56" spans="1:21" s="11" customFormat="1" ht="20.25" customHeight="1">
      <c r="A56" s="23" t="s">
        <v>13</v>
      </c>
      <c r="B56" s="14"/>
      <c r="C56" s="14"/>
      <c r="D56" s="14"/>
      <c r="E56" s="14"/>
      <c r="F56" s="32"/>
      <c r="G56" s="15"/>
      <c r="H56" s="16"/>
      <c r="I56" s="17"/>
      <c r="J56" s="18"/>
      <c r="K56" s="18"/>
      <c r="L56" s="18"/>
      <c r="M56" s="18"/>
      <c r="N56" s="18"/>
      <c r="O56" s="18"/>
      <c r="P56" s="18"/>
      <c r="Q56" s="18"/>
      <c r="R56" s="19"/>
      <c r="S56" s="19"/>
      <c r="T56" s="19"/>
      <c r="U56" s="20"/>
    </row>
    <row r="57" spans="1:21" s="35" customFormat="1" ht="40.5" customHeight="1">
      <c r="A57" s="58" t="s">
        <v>32</v>
      </c>
      <c r="B57" s="69" t="s">
        <v>75</v>
      </c>
      <c r="C57" s="69"/>
      <c r="D57" s="69"/>
      <c r="E57" s="69"/>
      <c r="F57" s="32"/>
      <c r="G57" s="70"/>
      <c r="H57" s="71"/>
      <c r="I57" s="72"/>
      <c r="J57" s="73"/>
      <c r="K57" s="73"/>
      <c r="L57" s="73"/>
      <c r="M57" s="73"/>
      <c r="N57" s="73"/>
      <c r="O57" s="73"/>
      <c r="P57" s="73"/>
      <c r="Q57" s="73"/>
      <c r="R57" s="74"/>
      <c r="S57" s="74"/>
      <c r="T57" s="74"/>
      <c r="U57" s="75"/>
    </row>
    <row r="58" spans="1:21" s="11" customFormat="1" ht="20.25" customHeight="1">
      <c r="A58" s="23" t="s">
        <v>34</v>
      </c>
      <c r="B58" s="14"/>
      <c r="C58" s="14"/>
      <c r="D58" s="14"/>
      <c r="E58" s="14"/>
      <c r="F58" s="32"/>
      <c r="G58" s="15"/>
      <c r="H58" s="16"/>
      <c r="I58" s="17"/>
      <c r="J58" s="18"/>
      <c r="K58" s="18"/>
      <c r="L58" s="18"/>
      <c r="M58" s="18"/>
      <c r="N58" s="18"/>
      <c r="O58" s="18"/>
      <c r="P58" s="18"/>
      <c r="Q58" s="18"/>
      <c r="R58" s="19"/>
      <c r="S58" s="19"/>
      <c r="T58" s="19"/>
      <c r="U58" s="20"/>
    </row>
    <row r="59" spans="1:21" s="11" customFormat="1" ht="20.25" customHeight="1">
      <c r="A59" s="23" t="s">
        <v>14</v>
      </c>
      <c r="B59" s="14"/>
      <c r="C59" s="14"/>
      <c r="D59" s="14"/>
      <c r="E59" s="14"/>
      <c r="F59" s="32"/>
      <c r="G59" s="15"/>
      <c r="H59" s="16"/>
      <c r="I59" s="17"/>
      <c r="J59" s="18"/>
      <c r="K59" s="18"/>
      <c r="L59" s="18"/>
      <c r="M59" s="18"/>
      <c r="N59" s="18"/>
      <c r="O59" s="18"/>
      <c r="P59" s="18"/>
      <c r="Q59" s="18"/>
      <c r="R59" s="19"/>
      <c r="S59" s="19"/>
      <c r="T59" s="19"/>
      <c r="U59" s="20"/>
    </row>
    <row r="60" spans="1:21" s="35" customFormat="1" ht="20.25" customHeight="1">
      <c r="A60" s="58" t="s">
        <v>35</v>
      </c>
      <c r="B60" s="69" t="s">
        <v>74</v>
      </c>
      <c r="C60" s="69"/>
      <c r="D60" s="69"/>
      <c r="E60" s="69"/>
      <c r="F60" s="32"/>
      <c r="G60" s="70"/>
      <c r="H60" s="71"/>
      <c r="I60" s="72"/>
      <c r="J60" s="73"/>
      <c r="K60" s="73"/>
      <c r="L60" s="73"/>
      <c r="M60" s="73"/>
      <c r="N60" s="73"/>
      <c r="O60" s="73"/>
      <c r="P60" s="73"/>
      <c r="Q60" s="73"/>
      <c r="R60" s="74"/>
      <c r="S60" s="74"/>
      <c r="T60" s="74"/>
      <c r="U60" s="75"/>
    </row>
    <row r="61" spans="1:21" s="11" customFormat="1" ht="20.25" customHeight="1">
      <c r="A61" s="23" t="s">
        <v>15</v>
      </c>
      <c r="B61" s="14"/>
      <c r="C61" s="14"/>
      <c r="D61" s="14"/>
      <c r="E61" s="14"/>
      <c r="F61" s="32"/>
      <c r="G61" s="15"/>
      <c r="H61" s="16"/>
      <c r="I61" s="17"/>
      <c r="J61" s="18"/>
      <c r="K61" s="18"/>
      <c r="L61" s="18"/>
      <c r="M61" s="18"/>
      <c r="N61" s="18"/>
      <c r="O61" s="18"/>
      <c r="P61" s="18"/>
      <c r="Q61" s="18"/>
      <c r="R61" s="19"/>
      <c r="S61" s="19"/>
      <c r="T61" s="19"/>
      <c r="U61" s="20"/>
    </row>
    <row r="62" spans="1:21" s="11" customFormat="1" ht="20.25" customHeight="1">
      <c r="A62" s="23" t="s">
        <v>16</v>
      </c>
      <c r="B62" s="14"/>
      <c r="C62" s="14"/>
      <c r="D62" s="14"/>
      <c r="E62" s="14"/>
      <c r="F62" s="32"/>
      <c r="G62" s="15"/>
      <c r="H62" s="16"/>
      <c r="I62" s="17"/>
      <c r="J62" s="18"/>
      <c r="K62" s="18"/>
      <c r="L62" s="18"/>
      <c r="M62" s="18"/>
      <c r="N62" s="18"/>
      <c r="O62" s="18"/>
      <c r="P62" s="18"/>
      <c r="Q62" s="18"/>
      <c r="R62" s="19"/>
      <c r="S62" s="19"/>
      <c r="T62" s="19"/>
      <c r="U62" s="20"/>
    </row>
    <row r="63" spans="1:21" s="35" customFormat="1" ht="24" customHeight="1">
      <c r="A63" s="58" t="s">
        <v>78</v>
      </c>
      <c r="B63" s="69" t="s">
        <v>72</v>
      </c>
      <c r="C63" s="69"/>
      <c r="D63" s="69"/>
      <c r="E63" s="69"/>
      <c r="F63" s="32"/>
      <c r="G63" s="70"/>
      <c r="H63" s="71"/>
      <c r="I63" s="72"/>
      <c r="J63" s="73"/>
      <c r="K63" s="73"/>
      <c r="L63" s="73"/>
      <c r="M63" s="73"/>
      <c r="N63" s="73"/>
      <c r="O63" s="73"/>
      <c r="P63" s="73"/>
      <c r="Q63" s="73"/>
      <c r="R63" s="74"/>
      <c r="S63" s="74"/>
      <c r="T63" s="74"/>
      <c r="U63" s="75"/>
    </row>
    <row r="64" spans="1:21" s="11" customFormat="1" ht="24" customHeight="1">
      <c r="A64" s="23" t="s">
        <v>17</v>
      </c>
      <c r="B64" s="14"/>
      <c r="C64" s="14"/>
      <c r="D64" s="14"/>
      <c r="E64" s="14"/>
      <c r="F64" s="32"/>
      <c r="G64" s="15"/>
      <c r="H64" s="16"/>
      <c r="I64" s="17"/>
      <c r="J64" s="18"/>
      <c r="K64" s="18"/>
      <c r="L64" s="18"/>
      <c r="M64" s="18"/>
      <c r="N64" s="18"/>
      <c r="O64" s="18"/>
      <c r="P64" s="18"/>
      <c r="Q64" s="18"/>
      <c r="R64" s="19"/>
      <c r="S64" s="19"/>
      <c r="T64" s="19"/>
      <c r="U64" s="20"/>
    </row>
    <row r="65" spans="1:21" s="11" customFormat="1" ht="24" customHeight="1">
      <c r="A65" s="23" t="s">
        <v>18</v>
      </c>
      <c r="B65" s="14"/>
      <c r="C65" s="14"/>
      <c r="D65" s="14"/>
      <c r="E65" s="14"/>
      <c r="F65" s="14"/>
      <c r="G65" s="15"/>
      <c r="H65" s="16"/>
      <c r="I65" s="17"/>
      <c r="J65" s="18"/>
      <c r="K65" s="18"/>
      <c r="L65" s="18"/>
      <c r="M65" s="18"/>
      <c r="N65" s="18"/>
      <c r="O65" s="18"/>
      <c r="P65" s="18"/>
      <c r="Q65" s="18"/>
      <c r="R65" s="19"/>
      <c r="S65" s="19"/>
      <c r="T65" s="19"/>
      <c r="U65" s="20"/>
    </row>
    <row r="66" spans="1:21" ht="21.75" customHeight="1">
      <c r="A66" s="58" t="s">
        <v>79</v>
      </c>
      <c r="B66" s="69" t="s">
        <v>73</v>
      </c>
      <c r="C66" s="14"/>
      <c r="D66" s="14"/>
      <c r="E66" s="14"/>
      <c r="F66" s="32"/>
      <c r="G66" s="15"/>
      <c r="H66" s="16"/>
      <c r="I66" s="17"/>
      <c r="J66" s="18"/>
      <c r="K66" s="18"/>
      <c r="L66" s="18"/>
      <c r="M66" s="18"/>
      <c r="N66" s="18"/>
      <c r="O66" s="18"/>
      <c r="P66" s="18"/>
      <c r="Q66" s="18"/>
      <c r="R66" s="19"/>
      <c r="S66" s="19"/>
      <c r="T66" s="19"/>
      <c r="U66" s="20"/>
    </row>
    <row r="67" spans="1:21" s="11" customFormat="1" ht="18.75">
      <c r="A67" s="23" t="s">
        <v>19</v>
      </c>
      <c r="B67" s="14"/>
      <c r="C67" s="14"/>
      <c r="D67" s="14"/>
      <c r="E67" s="14"/>
      <c r="F67" s="32"/>
      <c r="G67" s="15"/>
      <c r="H67" s="16"/>
      <c r="I67" s="17"/>
      <c r="J67" s="18"/>
      <c r="K67" s="18"/>
      <c r="L67" s="18"/>
      <c r="M67" s="18"/>
      <c r="N67" s="18"/>
      <c r="O67" s="18"/>
      <c r="P67" s="18"/>
      <c r="Q67" s="18"/>
      <c r="R67" s="19"/>
      <c r="S67" s="19"/>
      <c r="T67" s="19"/>
      <c r="U67" s="20"/>
    </row>
    <row r="68" spans="1:21" s="11" customFormat="1" ht="18.75">
      <c r="A68" s="23" t="s">
        <v>45</v>
      </c>
      <c r="B68" s="14"/>
      <c r="C68" s="14"/>
      <c r="D68" s="14"/>
      <c r="E68" s="14"/>
      <c r="F68" s="14"/>
      <c r="G68" s="15"/>
      <c r="H68" s="16"/>
      <c r="I68" s="17"/>
      <c r="J68" s="18"/>
      <c r="K68" s="18"/>
      <c r="L68" s="18"/>
      <c r="M68" s="18"/>
      <c r="N68" s="18"/>
      <c r="O68" s="18"/>
      <c r="P68" s="18"/>
      <c r="Q68" s="18"/>
      <c r="R68" s="19"/>
      <c r="S68" s="19"/>
      <c r="T68" s="19"/>
      <c r="U68" s="20"/>
    </row>
    <row r="69" spans="1:21" s="10" customFormat="1" ht="36.75" customHeight="1">
      <c r="A69" s="38" t="s">
        <v>24</v>
      </c>
      <c r="B69" s="222" t="s">
        <v>100</v>
      </c>
      <c r="C69" s="223"/>
      <c r="D69" s="223"/>
      <c r="E69" s="223"/>
      <c r="F69" s="223"/>
      <c r="G69" s="223"/>
      <c r="H69" s="223"/>
      <c r="I69" s="224"/>
      <c r="J69" s="45"/>
      <c r="K69" s="45"/>
      <c r="L69" s="45"/>
      <c r="M69" s="45"/>
      <c r="N69" s="45"/>
      <c r="O69" s="45"/>
      <c r="P69" s="45"/>
      <c r="Q69" s="45"/>
      <c r="R69" s="46"/>
      <c r="S69" s="46"/>
      <c r="T69" s="46"/>
      <c r="U69" s="47"/>
    </row>
    <row r="70" spans="1:21" s="12" customFormat="1" ht="21" customHeight="1">
      <c r="A70" s="48" t="s">
        <v>22</v>
      </c>
      <c r="B70" s="41"/>
      <c r="C70" s="41"/>
      <c r="D70" s="41"/>
      <c r="E70" s="41"/>
      <c r="F70" s="41"/>
      <c r="G70" s="42"/>
      <c r="H70" s="43"/>
      <c r="I70" s="44"/>
      <c r="J70" s="45"/>
      <c r="K70" s="45"/>
      <c r="L70" s="45"/>
      <c r="M70" s="45"/>
      <c r="N70" s="45"/>
      <c r="O70" s="45"/>
      <c r="P70" s="45"/>
      <c r="Q70" s="45"/>
      <c r="R70" s="46"/>
      <c r="S70" s="46"/>
      <c r="T70" s="46"/>
      <c r="U70" s="47"/>
    </row>
    <row r="71" spans="1:21" s="12" customFormat="1" ht="21" customHeight="1">
      <c r="A71" s="48" t="s">
        <v>23</v>
      </c>
      <c r="B71" s="41"/>
      <c r="C71" s="41"/>
      <c r="D71" s="41"/>
      <c r="E71" s="41"/>
      <c r="F71" s="41"/>
      <c r="G71" s="42"/>
      <c r="H71" s="43"/>
      <c r="I71" s="44"/>
      <c r="J71" s="45"/>
      <c r="K71" s="45"/>
      <c r="L71" s="45"/>
      <c r="M71" s="45"/>
      <c r="N71" s="45"/>
      <c r="O71" s="45"/>
      <c r="P71" s="45"/>
      <c r="Q71" s="45"/>
      <c r="R71" s="46"/>
      <c r="S71" s="46"/>
      <c r="T71" s="46"/>
      <c r="U71" s="47"/>
    </row>
    <row r="72" spans="1:21" s="10" customFormat="1" ht="51" customHeight="1">
      <c r="A72" s="38" t="s">
        <v>25</v>
      </c>
      <c r="B72" s="222" t="s">
        <v>124</v>
      </c>
      <c r="C72" s="223"/>
      <c r="D72" s="223"/>
      <c r="E72" s="223"/>
      <c r="F72" s="223"/>
      <c r="G72" s="223"/>
      <c r="H72" s="223"/>
      <c r="I72" s="223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104"/>
    </row>
    <row r="73" spans="1:21" s="10" customFormat="1" ht="21.75" customHeight="1">
      <c r="A73" s="25" t="s">
        <v>22</v>
      </c>
      <c r="B73" s="77"/>
      <c r="C73" s="77"/>
      <c r="D73" s="77"/>
      <c r="E73" s="77"/>
      <c r="F73" s="78"/>
      <c r="G73" s="21"/>
      <c r="H73" s="79"/>
      <c r="I73" s="79"/>
      <c r="J73" s="80"/>
      <c r="K73" s="80"/>
      <c r="L73" s="80"/>
      <c r="M73" s="80"/>
      <c r="N73" s="80"/>
      <c r="O73" s="80"/>
      <c r="P73" s="80"/>
      <c r="Q73" s="80"/>
      <c r="R73" s="81"/>
      <c r="S73" s="81"/>
      <c r="T73" s="81"/>
      <c r="U73" s="82"/>
    </row>
    <row r="74" spans="1:21" s="10" customFormat="1" ht="21.75" customHeight="1">
      <c r="A74" s="25" t="s">
        <v>23</v>
      </c>
      <c r="B74" s="77"/>
      <c r="C74" s="77"/>
      <c r="D74" s="77"/>
      <c r="E74" s="77"/>
      <c r="F74" s="78"/>
      <c r="G74" s="21"/>
      <c r="H74" s="79"/>
      <c r="I74" s="79"/>
      <c r="J74" s="80"/>
      <c r="K74" s="80"/>
      <c r="L74" s="80"/>
      <c r="M74" s="80"/>
      <c r="N74" s="80"/>
      <c r="O74" s="80"/>
      <c r="P74" s="80"/>
      <c r="Q74" s="80"/>
      <c r="R74" s="81"/>
      <c r="S74" s="81"/>
      <c r="T74" s="81"/>
      <c r="U74" s="82"/>
    </row>
    <row r="75" spans="1:21" s="10" customFormat="1" ht="24.75" customHeight="1">
      <c r="A75" s="38" t="s">
        <v>26</v>
      </c>
      <c r="B75" s="41" t="s">
        <v>27</v>
      </c>
      <c r="C75" s="41"/>
      <c r="D75" s="41"/>
      <c r="E75" s="41"/>
      <c r="F75" s="41"/>
      <c r="G75" s="42"/>
      <c r="H75" s="43"/>
      <c r="I75" s="44"/>
      <c r="J75" s="45"/>
      <c r="K75" s="45"/>
      <c r="L75" s="45"/>
      <c r="M75" s="45"/>
      <c r="N75" s="45"/>
      <c r="O75" s="45"/>
      <c r="P75" s="45"/>
      <c r="Q75" s="45"/>
      <c r="R75" s="46"/>
      <c r="S75" s="46"/>
      <c r="T75" s="46"/>
      <c r="U75" s="47"/>
    </row>
    <row r="76" spans="1:21" s="37" customFormat="1" ht="23.25" customHeight="1">
      <c r="A76" s="83" t="s">
        <v>22</v>
      </c>
      <c r="B76" s="84" t="s">
        <v>28</v>
      </c>
      <c r="C76" s="84"/>
      <c r="D76" s="84"/>
      <c r="E76" s="84"/>
      <c r="F76" s="84"/>
      <c r="G76" s="85"/>
      <c r="H76" s="86"/>
      <c r="I76" s="87"/>
      <c r="J76" s="88"/>
      <c r="K76" s="88"/>
      <c r="L76" s="88"/>
      <c r="M76" s="88"/>
      <c r="N76" s="88"/>
      <c r="O76" s="88"/>
      <c r="P76" s="88"/>
      <c r="Q76" s="88"/>
      <c r="R76" s="89"/>
      <c r="S76" s="89"/>
      <c r="T76" s="89"/>
      <c r="U76" s="90"/>
    </row>
    <row r="77" spans="1:21" ht="65.25" customHeight="1">
      <c r="A77" s="25" t="s">
        <v>10</v>
      </c>
      <c r="B77" s="14" t="s">
        <v>29</v>
      </c>
      <c r="C77" s="14"/>
      <c r="D77" s="14"/>
      <c r="E77" s="14"/>
      <c r="F77" s="32"/>
      <c r="G77" s="21"/>
      <c r="H77" s="24"/>
      <c r="I77" s="24"/>
      <c r="J77" s="59"/>
      <c r="K77" s="59"/>
      <c r="L77" s="59"/>
      <c r="M77" s="59"/>
      <c r="N77" s="59"/>
      <c r="O77" s="59"/>
      <c r="P77" s="59"/>
      <c r="Q77" s="27"/>
      <c r="R77" s="28"/>
      <c r="S77" s="28"/>
      <c r="T77" s="28"/>
      <c r="U77" s="29"/>
    </row>
    <row r="78" spans="1:21" s="11" customFormat="1" ht="61.5" customHeight="1">
      <c r="A78" s="25" t="s">
        <v>11</v>
      </c>
      <c r="B78" s="14" t="s">
        <v>76</v>
      </c>
      <c r="C78" s="26"/>
      <c r="D78" s="26"/>
      <c r="E78" s="26"/>
      <c r="F78" s="36"/>
      <c r="G78" s="21"/>
      <c r="H78" s="24"/>
      <c r="I78" s="22"/>
      <c r="J78" s="27"/>
      <c r="K78" s="27"/>
      <c r="L78" s="27"/>
      <c r="M78" s="27"/>
      <c r="N78" s="27"/>
      <c r="O78" s="27"/>
      <c r="P78" s="27"/>
      <c r="Q78" s="27"/>
      <c r="R78" s="28"/>
      <c r="S78" s="28"/>
      <c r="T78" s="28"/>
      <c r="U78" s="29"/>
    </row>
    <row r="79" spans="1:21" ht="96" customHeight="1">
      <c r="A79" s="25" t="s">
        <v>30</v>
      </c>
      <c r="B79" s="14" t="s">
        <v>77</v>
      </c>
      <c r="C79" s="14"/>
      <c r="D79" s="14"/>
      <c r="E79" s="14"/>
      <c r="F79" s="32"/>
      <c r="G79" s="21"/>
      <c r="H79" s="24"/>
      <c r="I79" s="24"/>
      <c r="J79" s="27"/>
      <c r="K79" s="27"/>
      <c r="L79" s="27"/>
      <c r="M79" s="27"/>
      <c r="N79" s="27"/>
      <c r="O79" s="27"/>
      <c r="P79" s="27"/>
      <c r="Q79" s="27"/>
      <c r="R79" s="28"/>
      <c r="S79" s="28"/>
      <c r="T79" s="28"/>
      <c r="U79" s="29"/>
    </row>
    <row r="80" spans="1:21" s="35" customFormat="1" ht="23.25" customHeight="1">
      <c r="A80" s="83" t="s">
        <v>23</v>
      </c>
      <c r="B80" s="69" t="s">
        <v>31</v>
      </c>
      <c r="C80" s="69"/>
      <c r="D80" s="69"/>
      <c r="E80" s="69"/>
      <c r="F80" s="69"/>
      <c r="G80" s="85"/>
      <c r="H80" s="86"/>
      <c r="I80" s="86"/>
      <c r="J80" s="88"/>
      <c r="K80" s="88"/>
      <c r="L80" s="88"/>
      <c r="M80" s="88"/>
      <c r="N80" s="88"/>
      <c r="O80" s="88"/>
      <c r="P80" s="88"/>
      <c r="Q80" s="88"/>
      <c r="R80" s="89"/>
      <c r="S80" s="89"/>
      <c r="T80" s="89"/>
      <c r="U80" s="90"/>
    </row>
    <row r="81" spans="1:21" ht="78" customHeight="1">
      <c r="A81" s="25" t="s">
        <v>12</v>
      </c>
      <c r="B81" s="14" t="s">
        <v>104</v>
      </c>
      <c r="C81" s="14"/>
      <c r="D81" s="14"/>
      <c r="E81" s="14"/>
      <c r="F81" s="32"/>
      <c r="G81" s="21"/>
      <c r="H81" s="24"/>
      <c r="I81" s="24"/>
      <c r="J81" s="59"/>
      <c r="K81" s="59"/>
      <c r="L81" s="59"/>
      <c r="M81" s="59"/>
      <c r="N81" s="27"/>
      <c r="O81" s="27"/>
      <c r="P81" s="27"/>
      <c r="Q81" s="27"/>
      <c r="R81" s="28"/>
      <c r="S81" s="28"/>
      <c r="T81" s="28"/>
      <c r="U81" s="29"/>
    </row>
    <row r="82" spans="1:21" ht="20.25" customHeight="1">
      <c r="A82" s="25" t="s">
        <v>89</v>
      </c>
      <c r="B82" s="14"/>
      <c r="C82" s="14"/>
      <c r="D82" s="14"/>
      <c r="E82" s="14"/>
      <c r="F82" s="32"/>
      <c r="G82" s="21"/>
      <c r="H82" s="24"/>
      <c r="I82" s="24"/>
      <c r="J82" s="59"/>
      <c r="K82" s="59"/>
      <c r="L82" s="59"/>
      <c r="M82" s="59"/>
      <c r="N82" s="27"/>
      <c r="O82" s="27"/>
      <c r="P82" s="27"/>
      <c r="Q82" s="27"/>
      <c r="R82" s="28"/>
      <c r="S82" s="28"/>
      <c r="T82" s="28"/>
      <c r="U82" s="29"/>
    </row>
    <row r="83" spans="1:21" ht="47.25" customHeight="1">
      <c r="A83" s="25" t="s">
        <v>13</v>
      </c>
      <c r="B83" s="14" t="s">
        <v>105</v>
      </c>
      <c r="C83" s="14"/>
      <c r="D83" s="14"/>
      <c r="E83" s="14"/>
      <c r="F83" s="32"/>
      <c r="G83" s="21"/>
      <c r="H83" s="24"/>
      <c r="I83" s="24"/>
      <c r="J83" s="27"/>
      <c r="K83" s="27"/>
      <c r="L83" s="27"/>
      <c r="M83" s="27"/>
      <c r="N83" s="27"/>
      <c r="O83" s="27"/>
      <c r="P83" s="27"/>
      <c r="Q83" s="27"/>
      <c r="R83" s="28"/>
      <c r="S83" s="28"/>
      <c r="T83" s="28"/>
      <c r="U83" s="29"/>
    </row>
    <row r="84" spans="1:21" ht="20.25" customHeight="1">
      <c r="A84" s="25" t="s">
        <v>90</v>
      </c>
      <c r="B84" s="14"/>
      <c r="C84" s="14"/>
      <c r="D84" s="14"/>
      <c r="E84" s="14"/>
      <c r="F84" s="32"/>
      <c r="G84" s="21"/>
      <c r="H84" s="24"/>
      <c r="I84" s="24"/>
      <c r="J84" s="27"/>
      <c r="K84" s="27"/>
      <c r="L84" s="27"/>
      <c r="M84" s="27"/>
      <c r="N84" s="27"/>
      <c r="O84" s="27"/>
      <c r="P84" s="27"/>
      <c r="Q84" s="27"/>
      <c r="R84" s="28"/>
      <c r="S84" s="28"/>
      <c r="T84" s="28"/>
      <c r="U84" s="29"/>
    </row>
    <row r="85" spans="1:21" s="35" customFormat="1" ht="19.5" customHeight="1">
      <c r="A85" s="83" t="s">
        <v>32</v>
      </c>
      <c r="B85" s="69" t="s">
        <v>33</v>
      </c>
      <c r="C85" s="69"/>
      <c r="D85" s="69"/>
      <c r="E85" s="69"/>
      <c r="F85" s="14"/>
      <c r="G85" s="85"/>
      <c r="H85" s="86"/>
      <c r="I85" s="86"/>
      <c r="J85" s="88"/>
      <c r="K85" s="88"/>
      <c r="L85" s="88"/>
      <c r="M85" s="88"/>
      <c r="N85" s="91"/>
      <c r="O85" s="91"/>
      <c r="P85" s="91"/>
      <c r="Q85" s="88"/>
      <c r="R85" s="89"/>
      <c r="S85" s="89"/>
      <c r="T85" s="89"/>
      <c r="U85" s="90"/>
    </row>
    <row r="86" spans="1:21" ht="22.5" customHeight="1">
      <c r="A86" s="25" t="s">
        <v>34</v>
      </c>
      <c r="B86" s="14"/>
      <c r="C86" s="14"/>
      <c r="D86" s="14"/>
      <c r="E86" s="14"/>
      <c r="F86" s="32"/>
      <c r="G86" s="21"/>
      <c r="H86" s="24"/>
      <c r="I86" s="24"/>
      <c r="J86" s="27"/>
      <c r="K86" s="27"/>
      <c r="L86" s="27"/>
      <c r="M86" s="27"/>
      <c r="N86" s="59"/>
      <c r="O86" s="59"/>
      <c r="P86" s="59"/>
      <c r="Q86" s="27"/>
      <c r="R86" s="28"/>
      <c r="S86" s="28"/>
      <c r="T86" s="28"/>
      <c r="U86" s="29"/>
    </row>
    <row r="87" spans="1:21" ht="22.5" customHeight="1">
      <c r="A87" s="25" t="s">
        <v>14</v>
      </c>
      <c r="B87" s="14"/>
      <c r="C87" s="14"/>
      <c r="D87" s="14"/>
      <c r="E87" s="14"/>
      <c r="F87" s="32"/>
      <c r="G87" s="21"/>
      <c r="H87" s="24"/>
      <c r="I87" s="24"/>
      <c r="J87" s="27"/>
      <c r="K87" s="27"/>
      <c r="L87" s="27"/>
      <c r="M87" s="27"/>
      <c r="N87" s="59"/>
      <c r="O87" s="59"/>
      <c r="P87" s="59"/>
      <c r="Q87" s="27"/>
      <c r="R87" s="28"/>
      <c r="S87" s="28"/>
      <c r="T87" s="28"/>
      <c r="U87" s="29"/>
    </row>
    <row r="88" spans="1:21" s="35" customFormat="1" ht="20.25" customHeight="1">
      <c r="A88" s="83" t="s">
        <v>35</v>
      </c>
      <c r="B88" s="69" t="s">
        <v>36</v>
      </c>
      <c r="C88" s="69"/>
      <c r="D88" s="69"/>
      <c r="E88" s="69"/>
      <c r="F88" s="14"/>
      <c r="G88" s="85"/>
      <c r="H88" s="86"/>
      <c r="I88" s="86"/>
      <c r="J88" s="88"/>
      <c r="K88" s="88"/>
      <c r="L88" s="88"/>
      <c r="M88" s="88"/>
      <c r="N88" s="91"/>
      <c r="O88" s="91"/>
      <c r="P88" s="91"/>
      <c r="Q88" s="88"/>
      <c r="R88" s="89"/>
      <c r="S88" s="89"/>
      <c r="T88" s="89"/>
      <c r="U88" s="90"/>
    </row>
    <row r="89" spans="1:21" ht="21.75" customHeight="1">
      <c r="A89" s="25" t="s">
        <v>15</v>
      </c>
      <c r="B89" s="14"/>
      <c r="C89" s="14"/>
      <c r="D89" s="14"/>
      <c r="E89" s="14"/>
      <c r="F89" s="32"/>
      <c r="G89" s="21"/>
      <c r="H89" s="24"/>
      <c r="I89" s="24"/>
      <c r="J89" s="27"/>
      <c r="K89" s="27"/>
      <c r="L89" s="27"/>
      <c r="M89" s="27"/>
      <c r="N89" s="59"/>
      <c r="O89" s="59"/>
      <c r="P89" s="59"/>
      <c r="Q89" s="27"/>
      <c r="R89" s="28"/>
      <c r="S89" s="28"/>
      <c r="T89" s="28"/>
      <c r="U89" s="29"/>
    </row>
    <row r="90" spans="1:21" ht="21.75" customHeight="1">
      <c r="A90" s="25" t="s">
        <v>16</v>
      </c>
      <c r="B90" s="14"/>
      <c r="C90" s="14"/>
      <c r="D90" s="14"/>
      <c r="E90" s="14"/>
      <c r="F90" s="32"/>
      <c r="G90" s="21"/>
      <c r="H90" s="24"/>
      <c r="I90" s="24"/>
      <c r="J90" s="27"/>
      <c r="K90" s="27"/>
      <c r="L90" s="27"/>
      <c r="M90" s="27"/>
      <c r="N90" s="59"/>
      <c r="O90" s="59"/>
      <c r="P90" s="59"/>
      <c r="Q90" s="27"/>
      <c r="R90" s="28"/>
      <c r="S90" s="28"/>
      <c r="T90" s="28"/>
      <c r="U90" s="29"/>
    </row>
    <row r="91" spans="1:21" s="35" customFormat="1" ht="50.25" customHeight="1">
      <c r="A91" s="83" t="s">
        <v>78</v>
      </c>
      <c r="B91" s="69" t="s">
        <v>117</v>
      </c>
      <c r="C91" s="69"/>
      <c r="D91" s="69"/>
      <c r="E91" s="69"/>
      <c r="F91" s="14"/>
      <c r="G91" s="85"/>
      <c r="H91" s="86"/>
      <c r="I91" s="86"/>
      <c r="J91" s="88"/>
      <c r="K91" s="88"/>
      <c r="L91" s="88"/>
      <c r="M91" s="88"/>
      <c r="N91" s="91"/>
      <c r="O91" s="91"/>
      <c r="P91" s="91"/>
      <c r="Q91" s="88"/>
      <c r="R91" s="89"/>
      <c r="S91" s="89"/>
      <c r="T91" s="89"/>
      <c r="U91" s="90"/>
    </row>
    <row r="92" spans="1:21" ht="21.75" customHeight="1">
      <c r="A92" s="25" t="s">
        <v>17</v>
      </c>
      <c r="B92" s="14"/>
      <c r="C92" s="14"/>
      <c r="D92" s="14"/>
      <c r="E92" s="14"/>
      <c r="F92" s="32"/>
      <c r="G92" s="21"/>
      <c r="H92" s="24"/>
      <c r="I92" s="24"/>
      <c r="J92" s="27"/>
      <c r="K92" s="27"/>
      <c r="L92" s="27"/>
      <c r="M92" s="27"/>
      <c r="N92" s="59"/>
      <c r="O92" s="59"/>
      <c r="P92" s="59"/>
      <c r="Q92" s="27"/>
      <c r="R92" s="28"/>
      <c r="S92" s="28"/>
      <c r="T92" s="28"/>
      <c r="U92" s="29"/>
    </row>
    <row r="93" spans="1:21" ht="21.75" customHeight="1">
      <c r="A93" s="25" t="s">
        <v>18</v>
      </c>
      <c r="B93" s="14"/>
      <c r="C93" s="14"/>
      <c r="D93" s="14"/>
      <c r="E93" s="14"/>
      <c r="F93" s="32"/>
      <c r="G93" s="21"/>
      <c r="H93" s="24"/>
      <c r="I93" s="24"/>
      <c r="J93" s="27"/>
      <c r="K93" s="27"/>
      <c r="L93" s="27"/>
      <c r="M93" s="27"/>
      <c r="N93" s="59"/>
      <c r="O93" s="59"/>
      <c r="P93" s="59"/>
      <c r="Q93" s="27"/>
      <c r="R93" s="28"/>
      <c r="S93" s="28"/>
      <c r="T93" s="28"/>
      <c r="U93" s="29"/>
    </row>
    <row r="94" spans="1:21" s="35" customFormat="1" ht="58.5" customHeight="1">
      <c r="A94" s="83" t="s">
        <v>79</v>
      </c>
      <c r="B94" s="69" t="s">
        <v>118</v>
      </c>
      <c r="C94" s="69"/>
      <c r="D94" s="69"/>
      <c r="E94" s="69"/>
      <c r="F94" s="14"/>
      <c r="G94" s="85"/>
      <c r="H94" s="86"/>
      <c r="I94" s="86"/>
      <c r="J94" s="88"/>
      <c r="K94" s="88"/>
      <c r="L94" s="88"/>
      <c r="M94" s="88"/>
      <c r="N94" s="91"/>
      <c r="O94" s="91"/>
      <c r="P94" s="91"/>
      <c r="Q94" s="88"/>
      <c r="R94" s="89"/>
      <c r="S94" s="89"/>
      <c r="T94" s="89"/>
      <c r="U94" s="90"/>
    </row>
    <row r="95" spans="1:21" ht="21.75" customHeight="1">
      <c r="A95" s="25" t="s">
        <v>19</v>
      </c>
      <c r="B95" s="14"/>
      <c r="C95" s="14"/>
      <c r="D95" s="14"/>
      <c r="E95" s="14"/>
      <c r="F95" s="32"/>
      <c r="G95" s="21"/>
      <c r="H95" s="24"/>
      <c r="I95" s="24"/>
      <c r="J95" s="27"/>
      <c r="K95" s="27"/>
      <c r="L95" s="27"/>
      <c r="M95" s="27"/>
      <c r="N95" s="59"/>
      <c r="O95" s="59"/>
      <c r="P95" s="59"/>
      <c r="Q95" s="27"/>
      <c r="R95" s="28"/>
      <c r="S95" s="28"/>
      <c r="T95" s="28"/>
      <c r="U95" s="29"/>
    </row>
    <row r="96" spans="1:21" ht="21.75" customHeight="1">
      <c r="A96" s="25" t="s">
        <v>45</v>
      </c>
      <c r="B96" s="14"/>
      <c r="C96" s="14"/>
      <c r="D96" s="14"/>
      <c r="E96" s="14"/>
      <c r="F96" s="32"/>
      <c r="G96" s="21"/>
      <c r="H96" s="24"/>
      <c r="I96" s="24"/>
      <c r="J96" s="27"/>
      <c r="K96" s="27"/>
      <c r="L96" s="27"/>
      <c r="M96" s="27"/>
      <c r="N96" s="59"/>
      <c r="O96" s="59"/>
      <c r="P96" s="59"/>
      <c r="Q96" s="27"/>
      <c r="R96" s="28"/>
      <c r="S96" s="28"/>
      <c r="T96" s="28"/>
      <c r="U96" s="29"/>
    </row>
    <row r="97" spans="1:21" s="10" customFormat="1" ht="21" customHeight="1">
      <c r="A97" s="38" t="s">
        <v>37</v>
      </c>
      <c r="B97" s="41" t="s">
        <v>38</v>
      </c>
      <c r="C97" s="41"/>
      <c r="D97" s="41"/>
      <c r="E97" s="41"/>
      <c r="F97" s="41"/>
      <c r="G97" s="42"/>
      <c r="H97" s="43"/>
      <c r="I97" s="44"/>
      <c r="J97" s="45"/>
      <c r="K97" s="45"/>
      <c r="L97" s="45"/>
      <c r="M97" s="45"/>
      <c r="N97" s="45"/>
      <c r="O97" s="45"/>
      <c r="P97" s="45"/>
      <c r="Q97" s="45"/>
      <c r="R97" s="46"/>
      <c r="S97" s="46"/>
      <c r="T97" s="46"/>
      <c r="U97" s="47"/>
    </row>
    <row r="98" spans="1:21" ht="18.75">
      <c r="A98" s="25"/>
      <c r="B98" s="14"/>
      <c r="C98" s="14"/>
      <c r="D98" s="14"/>
      <c r="E98" s="14"/>
      <c r="F98" s="32"/>
      <c r="G98" s="21"/>
      <c r="H98" s="24"/>
      <c r="I98" s="24"/>
      <c r="J98" s="59"/>
      <c r="K98" s="59"/>
      <c r="L98" s="59"/>
      <c r="M98" s="59"/>
      <c r="N98" s="27"/>
      <c r="O98" s="27"/>
      <c r="P98" s="27"/>
      <c r="Q98" s="59"/>
      <c r="R98" s="60"/>
      <c r="S98" s="60"/>
      <c r="T98" s="60"/>
      <c r="U98" s="61"/>
    </row>
    <row r="99" spans="1:21" s="10" customFormat="1" ht="56.25" customHeight="1">
      <c r="A99" s="38" t="s">
        <v>39</v>
      </c>
      <c r="B99" s="222" t="s">
        <v>46</v>
      </c>
      <c r="C99" s="223"/>
      <c r="D99" s="223"/>
      <c r="E99" s="223"/>
      <c r="F99" s="223"/>
      <c r="G99" s="223"/>
      <c r="H99" s="223"/>
      <c r="I99" s="223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104"/>
    </row>
    <row r="100" spans="1:21" s="12" customFormat="1" ht="21" customHeight="1">
      <c r="A100" s="38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40"/>
    </row>
    <row r="101" spans="1:21" s="10" customFormat="1" ht="18.75">
      <c r="A101" s="38" t="s">
        <v>99</v>
      </c>
      <c r="B101" s="92" t="s">
        <v>55</v>
      </c>
      <c r="C101" s="93"/>
      <c r="D101" s="93"/>
      <c r="E101" s="93"/>
      <c r="F101" s="93"/>
      <c r="G101" s="93"/>
      <c r="H101" s="93"/>
      <c r="I101" s="93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104"/>
    </row>
    <row r="102" spans="1:21" s="13" customFormat="1" ht="19.5" thickBot="1">
      <c r="A102" s="94"/>
      <c r="B102" s="95"/>
      <c r="C102" s="95"/>
      <c r="D102" s="95"/>
      <c r="E102" s="95"/>
      <c r="F102" s="96"/>
      <c r="G102" s="97"/>
      <c r="H102" s="30"/>
      <c r="I102" s="30"/>
      <c r="J102" s="98"/>
      <c r="K102" s="98"/>
      <c r="L102" s="98"/>
      <c r="M102" s="98"/>
      <c r="N102" s="99"/>
      <c r="O102" s="99"/>
      <c r="P102" s="99"/>
      <c r="Q102" s="99"/>
      <c r="R102" s="100"/>
      <c r="S102" s="100"/>
      <c r="T102" s="100"/>
      <c r="U102" s="101"/>
    </row>
  </sheetData>
  <sheetProtection/>
  <mergeCells count="32">
    <mergeCell ref="B72:I72"/>
    <mergeCell ref="B99:I99"/>
    <mergeCell ref="A20:I20"/>
    <mergeCell ref="A25:I25"/>
    <mergeCell ref="A26:I26"/>
    <mergeCell ref="A33:I33"/>
    <mergeCell ref="A43:I43"/>
    <mergeCell ref="B8:I8"/>
    <mergeCell ref="A13:I13"/>
    <mergeCell ref="B69:I69"/>
    <mergeCell ref="I3:I6"/>
    <mergeCell ref="F4:F6"/>
    <mergeCell ref="A40:I40"/>
    <mergeCell ref="E4:E6"/>
    <mergeCell ref="C4:C6"/>
    <mergeCell ref="L5:L6"/>
    <mergeCell ref="M5:O5"/>
    <mergeCell ref="P5:R5"/>
    <mergeCell ref="S5:U5"/>
    <mergeCell ref="M7:O7"/>
    <mergeCell ref="P7:R7"/>
    <mergeCell ref="S7:U7"/>
    <mergeCell ref="J5:J6"/>
    <mergeCell ref="K5:K6"/>
    <mergeCell ref="B1:T1"/>
    <mergeCell ref="A3:A6"/>
    <mergeCell ref="B3:B6"/>
    <mergeCell ref="C3:F3"/>
    <mergeCell ref="G3:G6"/>
    <mergeCell ref="H3:H6"/>
    <mergeCell ref="J3:U4"/>
    <mergeCell ref="D4:D6"/>
  </mergeCells>
  <printOptions horizontalCentered="1"/>
  <pageMargins left="0.2362204724409449" right="0.1968503937007874" top="0.15748031496062992" bottom="0.2362204724409449" header="0.15748031496062992" footer="0.2362204724409449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Капралова ЮВ</cp:lastModifiedBy>
  <cp:lastPrinted>2015-11-24T13:46:02Z</cp:lastPrinted>
  <dcterms:created xsi:type="dcterms:W3CDTF">2009-04-29T09:54:58Z</dcterms:created>
  <dcterms:modified xsi:type="dcterms:W3CDTF">2017-04-27T10:12:42Z</dcterms:modified>
  <cp:category/>
  <cp:version/>
  <cp:contentType/>
  <cp:contentStatus/>
</cp:coreProperties>
</file>